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365cbf-my.sharepoint.com/personal/n_melessen_cbf_nl/Documents/Bureaublad/Handige documenten/BSD/Definitieve versie/"/>
    </mc:Choice>
  </mc:AlternateContent>
  <xr:revisionPtr revIDLastSave="49" documentId="13_ncr:1_{1BF48C41-A9B2-4E3C-BD77-91A87F6D9F64}" xr6:coauthVersionLast="47" xr6:coauthVersionMax="47" xr10:uidLastSave="{08DAADB4-0D24-4538-BC6E-3A24B7351F86}"/>
  <workbookProtection workbookAlgorithmName="SHA-512" workbookHashValue="IdFqlAddV8ShBF04BgPQ83XPxYtRiyuvJuHSMod/bOhfAUxU37NDzpEDvjYaBWBOg+TqHYHbK1ayBBNyeCnGJA==" workbookSaltValue="Mz2d9CJ7XP6zB8IYQjF9JA==" workbookSpinCount="100000" lockStructure="1"/>
  <bookViews>
    <workbookView xWindow="-28920" yWindow="675" windowWidth="29040" windowHeight="15720" xr2:uid="{EAF42E1F-8D6A-49FD-8FED-EDD96D102A89}"/>
  </bookViews>
  <sheets>
    <sheet name="1. Formulier score" sheetId="1" r:id="rId1"/>
    <sheet name="2. Formulier bezoldiging" sheetId="7" r:id="rId2"/>
    <sheet name="3. Toelichting bezoldiging" sheetId="6" r:id="rId3"/>
    <sheet name="Jaarinkomen" sheetId="4" state="hidden" r:id="rId4"/>
    <sheet name="Validatie" sheetId="2" state="hidden" r:id="rId5"/>
  </sheets>
  <definedNames>
    <definedName name="Akkoorddatum">'1. Formulier score'!$F$41</definedName>
    <definedName name="Autonomie">Validatie!$I$2:$I$6</definedName>
    <definedName name="BSD">'1. Formulier score'!$CA$16</definedName>
    <definedName name="BSDcol">'1. Formulier score'!$CA$21</definedName>
    <definedName name="BSDvz">'1. Formulier score'!$CA$17</definedName>
    <definedName name="Capaciteit">Validatie!$G$2:$G$13</definedName>
    <definedName name="Complexiteit">Validatie!$H$2:$H$6</definedName>
    <definedName name="Dienstverband">Validatie!$A$22:$A$25</definedName>
    <definedName name="Directiefunctie">Validatie!$A$16:$A$19</definedName>
    <definedName name="Directiemandaat">Validatie!$J$2:$J$6</definedName>
    <definedName name="Directiemodel">Validatie!$A$8:$A$13</definedName>
    <definedName name="Doelbesteding">Validatie!$E$2:$E$12</definedName>
    <definedName name="GekozenDirectiemodel">'1. Formulier score'!$F$37</definedName>
    <definedName name="governancemodellen">Validatie!$A$3:$A$5</definedName>
    <definedName name="kalenderjaar1" localSheetId="1">Validatie!#REF!</definedName>
    <definedName name="kalenderjaar1">Validatie!#REF!</definedName>
    <definedName name="Kalenderjaar2">Validatie!$C$29</definedName>
    <definedName name="Kolom_kalenderjaar1">Validatie!$B$33</definedName>
    <definedName name="Kolom_kalenderjaar2">Validatie!$C$33</definedName>
    <definedName name="Maanden_kalenderjaar1">Validatie!$B$31</definedName>
    <definedName name="Maanden_kalenderjaar2">Validatie!$C$31</definedName>
    <definedName name="Organisatienaam">'1. Formulier score'!$F$31</definedName>
    <definedName name="Tabel_Jaarinkomen">Jaarinkomen!$A$2:$V$11</definedName>
    <definedName name="Tabel_maximale_bezoldiging">Jaarinkomen!$A$15:$V$24</definedName>
    <definedName name="Vermogensbeheer">Validatie!$F$2:$F$10</definedName>
    <definedName name="Werkgever">'1. Formulier score'!$F$38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6" l="1"/>
  <c r="Q33" i="6"/>
  <c r="Q32" i="6"/>
  <c r="Q31" i="6"/>
  <c r="Q30" i="6"/>
  <c r="Q25" i="6"/>
  <c r="Q23" i="6"/>
  <c r="Q22" i="6"/>
  <c r="Q21" i="6"/>
  <c r="Q20" i="6"/>
  <c r="Q26" i="6" s="1"/>
  <c r="Q35" i="6" s="1"/>
  <c r="O34" i="6"/>
  <c r="O33" i="6"/>
  <c r="O32" i="6"/>
  <c r="O31" i="6"/>
  <c r="O30" i="6"/>
  <c r="O25" i="6"/>
  <c r="O23" i="6"/>
  <c r="O22" i="6"/>
  <c r="O21" i="6"/>
  <c r="O20" i="6"/>
  <c r="O26" i="6" s="1"/>
  <c r="O35" i="6" s="1"/>
  <c r="M34" i="6"/>
  <c r="M33" i="6"/>
  <c r="M32" i="6"/>
  <c r="M30" i="6"/>
  <c r="M25" i="6"/>
  <c r="M23" i="6"/>
  <c r="Q15" i="6" l="1"/>
  <c r="Q14" i="6"/>
  <c r="Q11" i="6"/>
  <c r="Q10" i="6"/>
  <c r="Q9" i="6"/>
  <c r="O15" i="6"/>
  <c r="O14" i="6"/>
  <c r="O11" i="6"/>
  <c r="O10" i="6"/>
  <c r="O9" i="6"/>
  <c r="M31" i="6"/>
  <c r="M22" i="6"/>
  <c r="M21" i="6"/>
  <c r="M20" i="6"/>
  <c r="M26" i="6" s="1"/>
  <c r="M35" i="6" s="1"/>
  <c r="M15" i="6"/>
  <c r="M14" i="6"/>
  <c r="M11" i="6"/>
  <c r="M10" i="6"/>
  <c r="M9" i="6"/>
  <c r="H30" i="7"/>
  <c r="H38" i="7" s="1"/>
  <c r="F30" i="7"/>
  <c r="F38" i="7" s="1"/>
  <c r="D30" i="7"/>
  <c r="D38" i="7" s="1"/>
  <c r="G18" i="4" l="1"/>
  <c r="G19" i="4"/>
  <c r="G20" i="4"/>
  <c r="G21" i="4"/>
  <c r="G22" i="4"/>
  <c r="G23" i="4"/>
  <c r="G24" i="4"/>
  <c r="G17" i="4"/>
  <c r="CB17" i="1" l="1"/>
  <c r="O39" i="6" s="1"/>
  <c r="D24" i="4"/>
  <c r="D23" i="4"/>
  <c r="D22" i="4"/>
  <c r="D21" i="4"/>
  <c r="D20" i="4"/>
  <c r="D19" i="4"/>
  <c r="D18" i="4"/>
  <c r="D17" i="4"/>
  <c r="D11" i="4" l="1"/>
  <c r="D10" i="4"/>
  <c r="D9" i="4"/>
  <c r="D8" i="4"/>
  <c r="D7" i="4"/>
  <c r="D6" i="4"/>
  <c r="D5" i="4"/>
  <c r="D4" i="4"/>
  <c r="CB21" i="1"/>
  <c r="O43" i="6" s="1"/>
  <c r="E36" i="4" l="1"/>
  <c r="E30" i="4"/>
  <c r="E31" i="4"/>
  <c r="E32" i="4"/>
  <c r="E33" i="4"/>
  <c r="E34" i="4"/>
  <c r="E35" i="4"/>
  <c r="E29" i="4"/>
  <c r="F30" i="4"/>
  <c r="F31" i="4"/>
  <c r="F32" i="4"/>
  <c r="F33" i="4"/>
  <c r="F34" i="4"/>
  <c r="F35" i="4"/>
  <c r="F36" i="4"/>
  <c r="F29" i="4"/>
  <c r="G31" i="4"/>
  <c r="G30" i="4"/>
  <c r="G32" i="4"/>
  <c r="G33" i="4"/>
  <c r="G34" i="4"/>
  <c r="G35" i="4"/>
  <c r="G36" i="4"/>
  <c r="G29" i="4"/>
  <c r="C28" i="2" l="1"/>
  <c r="C29" i="2" s="1"/>
  <c r="C33" i="2" s="1"/>
  <c r="B28" i="2"/>
  <c r="B30" i="2" s="1"/>
  <c r="B31" i="2" s="1"/>
  <c r="B32" i="2" l="1"/>
  <c r="C30" i="2"/>
  <c r="C31" i="2" s="1"/>
  <c r="B29" i="2"/>
  <c r="B33" i="2" s="1"/>
  <c r="C32" i="2" l="1"/>
  <c r="CA16" i="1" l="1"/>
  <c r="M38" i="6" s="1"/>
  <c r="CA21" i="1" l="1"/>
  <c r="M43" i="6" s="1"/>
  <c r="CA17" i="1"/>
  <c r="M39" i="6" s="1"/>
  <c r="F38" i="1"/>
  <c r="CC21" i="1" l="1"/>
  <c r="Q43" i="6" s="1"/>
  <c r="CB23" i="1"/>
  <c r="O45" i="6" s="1"/>
  <c r="CB22" i="1"/>
  <c r="O44" i="6" s="1"/>
  <c r="CC17" i="1"/>
  <c r="Q39" i="6" s="1"/>
  <c r="CB20" i="1"/>
  <c r="O42" i="6" s="1"/>
  <c r="CB19" i="1"/>
  <c r="O41" i="6" s="1"/>
  <c r="A39" i="1"/>
</calcChain>
</file>

<file path=xl/sharedStrings.xml><?xml version="1.0" encoding="utf-8"?>
<sst xmlns="http://schemas.openxmlformats.org/spreadsheetml/2006/main" count="347" uniqueCount="245">
  <si>
    <t>Regeling Beloning directeuren van goededoelenorganisaties</t>
  </si>
  <si>
    <t>Governance modellen</t>
  </si>
  <si>
    <t>Werkgever directie</t>
  </si>
  <si>
    <t>Directiemodel</t>
  </si>
  <si>
    <t>Welk governancemodel is van toepassing?</t>
  </si>
  <si>
    <t>Formulier ingevuld door:</t>
  </si>
  <si>
    <t>Datum akkoord:</t>
  </si>
  <si>
    <t>Vaststelling</t>
  </si>
  <si>
    <t>Welk directiemodel is van toepassing?</t>
  </si>
  <si>
    <t>Ruimte voor toelichting:</t>
  </si>
  <si>
    <t>Naam organisatie:</t>
  </si>
  <si>
    <t>Organisatie</t>
  </si>
  <si>
    <t>Eénhoofdige directie</t>
  </si>
  <si>
    <t>Tweehoofdige collegiale directie</t>
  </si>
  <si>
    <t>Tweehoofdige directie waarvan één voorzitter</t>
  </si>
  <si>
    <t>Score voorzitter</t>
  </si>
  <si>
    <t>Score leden</t>
  </si>
  <si>
    <t>Driehoofdige collegiale directie</t>
  </si>
  <si>
    <t>Meerhoofdige directie met voorzitter</t>
  </si>
  <si>
    <t>Eindverantwoordelijke directievoorzitter met meerdere leden</t>
  </si>
  <si>
    <t>Overschrijf deze tekst voor een toelichting. Gebruik Alt+Enter voor een regeleinde.</t>
  </si>
  <si>
    <t>Voor wie is dit formulier?</t>
  </si>
  <si>
    <t>Stap 1</t>
  </si>
  <si>
    <t>1. Inleiding</t>
  </si>
  <si>
    <t xml:space="preserve">2.1 Criterium OMVANG van de organisatie </t>
  </si>
  <si>
    <t>Doelbesteding</t>
  </si>
  <si>
    <t>Gekozen score</t>
  </si>
  <si>
    <t>&lt;0,5 mln</t>
  </si>
  <si>
    <t>0,5 - 5 mln</t>
  </si>
  <si>
    <t>5 - 50 mln</t>
  </si>
  <si>
    <t>&gt;50 mln</t>
  </si>
  <si>
    <t>Doelbesteding (€)</t>
  </si>
  <si>
    <t>Vermogensbeheer</t>
  </si>
  <si>
    <t>50 - 100 mln</t>
  </si>
  <si>
    <t>100 - 150 mln</t>
  </si>
  <si>
    <t>&gt; 150 mln</t>
  </si>
  <si>
    <t>&lt; 50 mln</t>
  </si>
  <si>
    <t>Capaciteit</t>
  </si>
  <si>
    <t>1 - 50 fte</t>
  </si>
  <si>
    <t>50 - 150 fte</t>
  </si>
  <si>
    <t>150 - 300 fte</t>
  </si>
  <si>
    <t>&gt; 300 fte</t>
  </si>
  <si>
    <t>Motivering</t>
  </si>
  <si>
    <t>Overschrijf deze tekst voor een motivering van de gekozen scores. Gebruik Alt+Enter voor een regeleinde.</t>
  </si>
  <si>
    <t>Stap 2.1 Omvang</t>
  </si>
  <si>
    <t>Stap 2.2 Complexiteit</t>
  </si>
  <si>
    <t>BSD-punten</t>
  </si>
  <si>
    <t>a.</t>
  </si>
  <si>
    <t>b.</t>
  </si>
  <si>
    <t>c.</t>
  </si>
  <si>
    <t>d.</t>
  </si>
  <si>
    <t>diversiteit aan activiteiten;</t>
  </si>
  <si>
    <t>een divers stakeholdersveld;</t>
  </si>
  <si>
    <t>diversiteit aan inkomstenbronnen.</t>
  </si>
  <si>
    <t>actief op nationaal of internationaal niveau;</t>
  </si>
  <si>
    <t>Eigen fondsenwerving:</t>
  </si>
  <si>
    <t>Beoordeling/financiering van projecten en programma’s.</t>
  </si>
  <si>
    <t>Monitoring en evaluatie van projecten en programma’s.</t>
  </si>
  <si>
    <t>Voorlichting over eigen activiteiten.</t>
  </si>
  <si>
    <t>-</t>
  </si>
  <si>
    <t>Additioneel is sprake van de navolgende kenmerkende factoren:</t>
  </si>
  <si>
    <t>Complexiteit</t>
  </si>
  <si>
    <t xml:space="preserve">2.2 Criterium COMPLEXITEIT van de organisatie </t>
  </si>
  <si>
    <t>Overschrijf deze tekst voor een motivering van de gekozen score. Gebruik Alt+Enter voor een regeleinde.</t>
  </si>
  <si>
    <t>Stap 2.3 Context (II)</t>
  </si>
  <si>
    <t>2.3 Criterium CONTEXT van de organisatie - directiemandaat</t>
  </si>
  <si>
    <t>Mate van autonomie</t>
  </si>
  <si>
    <t>Directiemandaat</t>
  </si>
  <si>
    <t>Niveau 1 - Uitvoerend</t>
  </si>
  <si>
    <t>Niveau 2 - Beleidsinitiërend/beleidsvoorbereidend</t>
  </si>
  <si>
    <t>Niveau 3 - Beleidsbepalend</t>
  </si>
  <si>
    <t>Niveau 3 - Strategische autonomie</t>
  </si>
  <si>
    <t>Niveau 2 - Autonomie binnen kaders</t>
  </si>
  <si>
    <t>Niveau 1 - Ingekaderd/ondersteund</t>
  </si>
  <si>
    <t>Naam</t>
  </si>
  <si>
    <t>Dienstverband</t>
  </si>
  <si>
    <t>Parttime percentage</t>
  </si>
  <si>
    <t>Loon/salaris</t>
  </si>
  <si>
    <t>Vakantiegeld</t>
  </si>
  <si>
    <t>Vaste eindejaarsuitkering</t>
  </si>
  <si>
    <t>Jubileum uitkering</t>
  </si>
  <si>
    <t>Uitbetaling niet opgenomen vakantiedagen</t>
  </si>
  <si>
    <t>Belaste vergoedingen/bijtellingen</t>
  </si>
  <si>
    <t>Pensioencompensatie</t>
  </si>
  <si>
    <t>Pensioenlasten werkgeversdeel</t>
  </si>
  <si>
    <t>Overige beloningen op termijn</t>
  </si>
  <si>
    <t>Totale bezoldiging</t>
  </si>
  <si>
    <t>Totaal jaarinkomen</t>
  </si>
  <si>
    <t>Maximale totale bezoldiging</t>
  </si>
  <si>
    <t>D</t>
  </si>
  <si>
    <t>E</t>
  </si>
  <si>
    <t>C</t>
  </si>
  <si>
    <t>Schaal</t>
  </si>
  <si>
    <t>Maximum Jaarinkomen</t>
  </si>
  <si>
    <t>F</t>
  </si>
  <si>
    <t>G</t>
  </si>
  <si>
    <t>H</t>
  </si>
  <si>
    <t>I</t>
  </si>
  <si>
    <t>J</t>
  </si>
  <si>
    <t>Ondergrens BSD-punten</t>
  </si>
  <si>
    <t>Bovengrens BSD-punten</t>
  </si>
  <si>
    <t>BSD-punten overige directieleden</t>
  </si>
  <si>
    <t>Directiefunctie</t>
  </si>
  <si>
    <t>Directievoorzitter</t>
  </si>
  <si>
    <t>Directiecollega</t>
  </si>
  <si>
    <t>Interim directeur</t>
  </si>
  <si>
    <t>Directiebezoldiging</t>
  </si>
  <si>
    <t>Naam 1</t>
  </si>
  <si>
    <t>Directeur(en)</t>
  </si>
  <si>
    <t>Naam 2</t>
  </si>
  <si>
    <t>Naam 3</t>
  </si>
  <si>
    <t>Kies directiefunctie</t>
  </si>
  <si>
    <t>Aard (looptijd)</t>
  </si>
  <si>
    <t>Onbepaalde tijd</t>
  </si>
  <si>
    <t>Bepaalde tijd</t>
  </si>
  <si>
    <t>Beëindigd</t>
  </si>
  <si>
    <t>Contract</t>
  </si>
  <si>
    <t>Kies type betrekking</t>
  </si>
  <si>
    <t>Overige vergoedingen</t>
  </si>
  <si>
    <t>Geldende maxima voor jaarinkomen</t>
  </si>
  <si>
    <t>Maximaal jaarinkomen (obv 1 fte, 12 mnd)</t>
  </si>
  <si>
    <t>Maximale totale bezoldiging (obv 1 fte, 12 mnd)</t>
  </si>
  <si>
    <t>Datum akkoord</t>
  </si>
  <si>
    <t>Raad van Toezichtmodel</t>
  </si>
  <si>
    <t>Bestuur met Directiemodel</t>
  </si>
  <si>
    <t>Monistisch model (one-tier model)</t>
  </si>
  <si>
    <t>INSTRUCTIE: de toepassingsvelden zijn blauw omrand. Alleen die velden kun je bewerken.</t>
  </si>
  <si>
    <t>Directeur(-bestuurder)</t>
  </si>
  <si>
    <t>BSD-punten directeur(-bestuurder) of directievoorzitter</t>
  </si>
  <si>
    <t>Ingevuld voor boekjaar (van-tot):</t>
  </si>
  <si>
    <r>
      <t xml:space="preserve">Tussen score
</t>
    </r>
    <r>
      <rPr>
        <b/>
        <sz val="8"/>
        <color theme="1"/>
        <rFont val="Montserrat"/>
      </rPr>
      <t>70</t>
    </r>
  </si>
  <si>
    <r>
      <rPr>
        <sz val="8"/>
        <color theme="1"/>
        <rFont val="Montserrat"/>
      </rPr>
      <t xml:space="preserve">Tussen score
</t>
    </r>
    <r>
      <rPr>
        <b/>
        <sz val="8"/>
        <color theme="1"/>
        <rFont val="Montserrat"/>
      </rPr>
      <t>115</t>
    </r>
  </si>
  <si>
    <r>
      <t xml:space="preserve">Niveau 2
</t>
    </r>
    <r>
      <rPr>
        <b/>
        <sz val="12"/>
        <color theme="1"/>
        <rFont val="Montserrat"/>
      </rPr>
      <t>90</t>
    </r>
  </si>
  <si>
    <r>
      <t xml:space="preserve">Niveau 3
</t>
    </r>
    <r>
      <rPr>
        <b/>
        <sz val="12"/>
        <color theme="1"/>
        <rFont val="Montserrat"/>
      </rPr>
      <t>145</t>
    </r>
  </si>
  <si>
    <r>
      <t xml:space="preserve">Niveau 1
</t>
    </r>
    <r>
      <rPr>
        <b/>
        <sz val="12"/>
        <color theme="1"/>
        <rFont val="Montserrat"/>
      </rPr>
      <t>55</t>
    </r>
  </si>
  <si>
    <r>
      <t xml:space="preserve">Niveau 1
</t>
    </r>
    <r>
      <rPr>
        <b/>
        <sz val="12"/>
        <color theme="1"/>
        <rFont val="Montserrat"/>
      </rPr>
      <t>30</t>
    </r>
  </si>
  <si>
    <r>
      <t xml:space="preserve">Tussen score
</t>
    </r>
    <r>
      <rPr>
        <b/>
        <sz val="8"/>
        <color theme="1"/>
        <rFont val="Montserrat"/>
      </rPr>
      <t>40</t>
    </r>
  </si>
  <si>
    <r>
      <t xml:space="preserve">Niveau 2
</t>
    </r>
    <r>
      <rPr>
        <b/>
        <sz val="12"/>
        <color theme="1"/>
        <rFont val="Montserrat"/>
      </rPr>
      <t>50</t>
    </r>
  </si>
  <si>
    <r>
      <t xml:space="preserve">Tussen score
</t>
    </r>
    <r>
      <rPr>
        <b/>
        <sz val="8"/>
        <color theme="1"/>
        <rFont val="Montserrat"/>
      </rPr>
      <t>65</t>
    </r>
  </si>
  <si>
    <r>
      <t xml:space="preserve">Niveau 3
</t>
    </r>
    <r>
      <rPr>
        <b/>
        <sz val="12"/>
        <color theme="1"/>
        <rFont val="Montserrat"/>
      </rPr>
      <t>80</t>
    </r>
  </si>
  <si>
    <t>Boekjaar</t>
  </si>
  <si>
    <t>Jaar</t>
  </si>
  <si>
    <t>Maand van het jaar</t>
  </si>
  <si>
    <t>Aantal maanden in jaar</t>
  </si>
  <si>
    <t>Percentage van jaar</t>
  </si>
  <si>
    <t>Boekjaar berekening</t>
  </si>
  <si>
    <t>Bezoldiging op fulltime basis</t>
  </si>
  <si>
    <t>Startdatum dit boekjaar</t>
  </si>
  <si>
    <t>Einddatum dit boekjaar</t>
  </si>
  <si>
    <r>
      <t>De Beloningsregeling is van toepassing op</t>
    </r>
    <r>
      <rPr>
        <u/>
        <sz val="10"/>
        <rFont val="Montserrat"/>
      </rPr>
      <t xml:space="preserve"> iedere functie die eindverantwoordelijk is voor het functioneren en de continuïteit van de organisatie</t>
    </r>
    <r>
      <rPr>
        <sz val="10"/>
        <rFont val="Montserrat"/>
      </rPr>
      <t>. Welke naam de organisatie geeft aan deze functie is voor de Beloningsregeling niet van belang.</t>
    </r>
    <r>
      <rPr>
        <sz val="10"/>
        <color rgb="FFFF0000"/>
        <rFont val="Montserrat"/>
      </rPr>
      <t xml:space="preserve"> </t>
    </r>
    <r>
      <rPr>
        <sz val="10"/>
        <rFont val="Montserrat"/>
      </rPr>
      <t>In een RvT-model betreft het doorgaans de directeur-bestuurder. In een bestuursmodel betreft het doorgaans de directie.</t>
    </r>
  </si>
  <si>
    <t>Werkgever van de directie:</t>
  </si>
  <si>
    <t xml:space="preserve">Naam </t>
  </si>
  <si>
    <t>Naam invuller</t>
  </si>
  <si>
    <t>Naam organisatie</t>
  </si>
  <si>
    <t xml:space="preserve">Jaarinkomen bruto </t>
  </si>
  <si>
    <r>
      <t xml:space="preserve">Capaciteit (in fte) betreft </t>
    </r>
    <r>
      <rPr>
        <u/>
        <sz val="9"/>
        <color theme="1"/>
        <rFont val="Montserrat"/>
      </rPr>
      <t>medewerkers in dienst</t>
    </r>
    <r>
      <rPr>
        <b/>
        <sz val="9"/>
        <color theme="1"/>
        <rFont val="Montserrat"/>
      </rPr>
      <t xml:space="preserve"> </t>
    </r>
    <r>
      <rPr>
        <sz val="9"/>
        <color theme="1"/>
        <rFont val="Montserrat"/>
      </rPr>
      <t xml:space="preserve">bij de organisatie en </t>
    </r>
    <r>
      <rPr>
        <u/>
        <sz val="9"/>
        <color theme="1"/>
        <rFont val="Montserrat"/>
      </rPr>
      <t>vrijwilligers</t>
    </r>
    <r>
      <rPr>
        <sz val="9"/>
        <color theme="1"/>
        <rFont val="Montserrat"/>
      </rPr>
      <t xml:space="preserve"> die qua organisatie en aansturing impact hebben op de directiefunctie.</t>
    </r>
  </si>
  <si>
    <r>
      <t xml:space="preserve">Bij de criteria voor complexiteit zijn hieronder drie niveaus beschreven. Niveau 1 beschrijft criteria die de basis vormen. Niveau 2 beschrijft criteria als aanvulling op niveau 1. Niveau 3 beschrijft criteria als aanvulling op niveau 1 en 2. </t>
    </r>
    <r>
      <rPr>
        <u/>
        <sz val="10"/>
        <color theme="1"/>
        <rFont val="Montserrat"/>
      </rPr>
      <t>Het niveau waarvan de criteria het meest van toepassing zijn op de organisatie bepaalt de score.</t>
    </r>
    <r>
      <rPr>
        <sz val="10"/>
        <color theme="1"/>
        <rFont val="Montserrat"/>
      </rPr>
      <t xml:space="preserve"> Als de organisatie kenmerken heeft van een naastliggend niveau </t>
    </r>
    <r>
      <rPr>
        <u/>
        <sz val="10"/>
        <color theme="1"/>
        <rFont val="Montserrat"/>
      </rPr>
      <t>kan</t>
    </r>
    <r>
      <rPr>
        <sz val="10"/>
        <color theme="1"/>
        <rFont val="Montserrat"/>
      </rPr>
      <t xml:space="preserve"> voor een tussenscore worden gekozen. </t>
    </r>
    <r>
      <rPr>
        <u/>
        <sz val="10"/>
        <color theme="1"/>
        <rFont val="Montserrat"/>
      </rPr>
      <t>Motiveer uw antwoord in het tekstvlak 'Motivering'.</t>
    </r>
  </si>
  <si>
    <r>
      <t xml:space="preserve">2.3 Criterium CONTEXT van de organisatie - </t>
    </r>
    <r>
      <rPr>
        <b/>
        <sz val="10"/>
        <color rgb="FFFF6600"/>
        <rFont val="Montserrat SemiBold"/>
      </rPr>
      <t>mate van autonomie</t>
    </r>
  </si>
  <si>
    <r>
      <t xml:space="preserve">Een fondsenwervende organisatie die de doelactiviteiten </t>
    </r>
    <r>
      <rPr>
        <u/>
        <sz val="10"/>
        <color theme="1"/>
        <rFont val="Montserrat"/>
      </rPr>
      <t>zelf uitvoert dan wel coördineert</t>
    </r>
    <r>
      <rPr>
        <sz val="10"/>
        <color theme="1"/>
        <rFont val="Montserrat"/>
      </rPr>
      <t>.
Kenmerkende factoren van de aard van de activiteiten en de organisatiecontext:</t>
    </r>
  </si>
  <si>
    <r>
      <t xml:space="preserve">beheren/exploiteren, ontwikkelen en innoveren van een </t>
    </r>
    <r>
      <rPr>
        <u/>
        <sz val="10"/>
        <color theme="1"/>
        <rFont val="Montserrat"/>
      </rPr>
      <t>omvangrijk en heterogeen middelencomplex</t>
    </r>
    <r>
      <rPr>
        <sz val="10"/>
        <color theme="1"/>
        <rFont val="Montserrat"/>
      </rPr>
      <t xml:space="preserve"> (grond, gebouwen, personeel en materieel)</t>
    </r>
  </si>
  <si>
    <r>
      <t xml:space="preserve">nationaal en/of internationaal </t>
    </r>
    <r>
      <rPr>
        <u/>
        <sz val="10"/>
        <color theme="1"/>
        <rFont val="Montserrat"/>
      </rPr>
      <t>gezichtsbepalend</t>
    </r>
    <r>
      <rPr>
        <sz val="10"/>
        <color theme="1"/>
        <rFont val="Montserrat"/>
      </rPr>
      <t>;</t>
    </r>
  </si>
  <si>
    <r>
      <t xml:space="preserve">De organisatie voert </t>
    </r>
    <r>
      <rPr>
        <u/>
        <sz val="10"/>
        <color theme="1"/>
        <rFont val="Montserrat"/>
      </rPr>
      <t>zelf (vrijwel) geen doelactiviteiten uit</t>
    </r>
    <r>
      <rPr>
        <sz val="10"/>
        <color theme="1"/>
        <rFont val="Montserrat"/>
      </rPr>
      <t>, anders dan de bovenstaande.</t>
    </r>
  </si>
  <si>
    <t>Toelichting</t>
  </si>
  <si>
    <r>
      <t xml:space="preserve">De doelen en kernactiviteiten van de organisatie zijn vastgelegd en voorgeschreven met </t>
    </r>
    <r>
      <rPr>
        <u/>
        <sz val="10"/>
        <color theme="1"/>
        <rFont val="Montserrat"/>
      </rPr>
      <t>beperkte eigen invloed op strategie en werkwijzen</t>
    </r>
    <r>
      <rPr>
        <sz val="10"/>
        <color theme="1"/>
        <rFont val="Montserrat"/>
      </rPr>
      <t>. Bij de uitvoering daarvan kan de organisatie worden ondersteund (bijvoorbeeld als onderdeel van een groter organisatieverband).</t>
    </r>
  </si>
  <si>
    <r>
      <t xml:space="preserve">De organisatie opereert binnen een </t>
    </r>
    <r>
      <rPr>
        <u/>
        <sz val="10"/>
        <color theme="1"/>
        <rFont val="Montserrat"/>
      </rPr>
      <t>opgelegde missie en hoofdlijnenstrategie met bijbehorend product- en dienstenportfolio</t>
    </r>
    <r>
      <rPr>
        <sz val="10"/>
        <color theme="1"/>
        <rFont val="Montserrat"/>
      </rPr>
      <t xml:space="preserve"> en bepaalt de organisatie, inrichting en uitvoering daarvan op basis van (lokale of nationale) omgevings-ontwikkelingen en behoeften/eisen van stakeholders.</t>
    </r>
  </si>
  <si>
    <r>
      <t xml:space="preserve">De organisatie is </t>
    </r>
    <r>
      <rPr>
        <u/>
        <sz val="10"/>
        <color theme="1"/>
        <rFont val="Montserrat"/>
      </rPr>
      <t>volledig autonoom</t>
    </r>
    <r>
      <rPr>
        <sz val="10"/>
        <color theme="1"/>
        <rFont val="Montserrat"/>
      </rPr>
      <t xml:space="preserve"> in het bepalen van de visie, missie en strategie en de bijbehorende kernactiviteiten en de inhoud en organisatie ervan.
</t>
    </r>
  </si>
  <si>
    <t>Niveau 1: Fondsenwervende organisatie</t>
  </si>
  <si>
    <t>Niveau 1 + Niveau 2: Fondsenwervend EN uitvoering doelactiviteiten</t>
  </si>
  <si>
    <t>Niveau 1 + Niveau 2 + Niveau 3: Fondsenwervend EN uitvoering doelactiviteiten EN additionele factoren van complexiteit</t>
  </si>
  <si>
    <r>
      <t xml:space="preserve">De organisatie heeft een </t>
    </r>
    <r>
      <rPr>
        <u/>
        <sz val="10"/>
        <color theme="1"/>
        <rFont val="Montserrat"/>
      </rPr>
      <t>uitvoerend bestuur</t>
    </r>
    <r>
      <rPr>
        <sz val="10"/>
        <color theme="1"/>
        <rFont val="Montserrat"/>
      </rPr>
      <t>. Er kan sprake zijn van een uitvoerend bestuur met titulaire directeur, waarbij het bestuur een belangrijke bijdrage levert aan de uitvoering van activiteiten.</t>
    </r>
  </si>
  <si>
    <r>
      <t xml:space="preserve">De organisatie heeft een </t>
    </r>
    <r>
      <rPr>
        <u/>
        <sz val="10"/>
        <color theme="1"/>
        <rFont val="Montserrat"/>
      </rPr>
      <t>bestuur en titulair(e) directeur (directie)</t>
    </r>
    <r>
      <rPr>
        <sz val="10"/>
        <color theme="1"/>
        <rFont val="Montserrat"/>
      </rPr>
      <t>, die de dagelijkse leiding van de organisatie heeft. Het bestuur houdt toezicht op de uitvoering van de dagelijkse leiding door de titulaire directie.</t>
    </r>
  </si>
  <si>
    <r>
      <t xml:space="preserve">De organisatie heeft een </t>
    </r>
    <r>
      <rPr>
        <u/>
        <sz val="10"/>
        <color theme="1"/>
        <rFont val="Montserrat"/>
      </rPr>
      <t>raad van toezicht en een directeur-bestuurde</t>
    </r>
    <r>
      <rPr>
        <sz val="10"/>
        <color theme="1"/>
        <rFont val="Montserrat"/>
      </rPr>
      <t>r of een raad van toezicht en een raad van bestuur.</t>
    </r>
  </si>
  <si>
    <r>
      <rPr>
        <u/>
        <sz val="9"/>
        <color theme="1"/>
        <rFont val="Montserrat"/>
      </rPr>
      <t>Welke vrijwilligers mogen worden meegeteld?</t>
    </r>
    <r>
      <rPr>
        <sz val="9"/>
        <color theme="1"/>
        <rFont val="Montserrat"/>
      </rPr>
      <t xml:space="preserve">
In het algemeen geldt dat </t>
    </r>
    <r>
      <rPr>
        <u/>
        <sz val="9"/>
        <color theme="1"/>
        <rFont val="Montserrat"/>
      </rPr>
      <t>terughoudend</t>
    </r>
    <r>
      <rPr>
        <sz val="9"/>
        <color theme="1"/>
        <rFont val="Montserrat"/>
      </rPr>
      <t xml:space="preserve"> moet worden omgegaan met het meetellen van vrijwilligers ter bepaling van de score, tenzij de organisatie en aansturing van vrijwilligers een </t>
    </r>
    <r>
      <rPr>
        <u/>
        <sz val="9"/>
        <color theme="1"/>
        <rFont val="Montserrat"/>
      </rPr>
      <t>structurele inzet</t>
    </r>
    <r>
      <rPr>
        <sz val="9"/>
        <color theme="1"/>
        <rFont val="Montserrat"/>
      </rPr>
      <t xml:space="preserve"> van de organisatie en directie vragen. Vrijwilligers die incidenteel werkzaamheden voor de organisatie verrichten zullen met het oog hierop niet worden meegeteld, tenzij aannemelijk kan worden gemaakt dat hun inzet de directiefunctie verzwaart.</t>
    </r>
  </si>
  <si>
    <r>
      <t xml:space="preserve">Resultaat Basis Score voor Directiefuncties (wordt </t>
    </r>
    <r>
      <rPr>
        <b/>
        <u/>
        <sz val="10"/>
        <color theme="0"/>
        <rFont val="Montserrat SemiBold"/>
      </rPr>
      <t>automatisch gevuld</t>
    </r>
    <r>
      <rPr>
        <b/>
        <sz val="10"/>
        <color theme="0"/>
        <rFont val="Montserrat SemiBold"/>
      </rPr>
      <t xml:space="preserve"> o.b.v. keuzes in stap 2)</t>
    </r>
  </si>
  <si>
    <t>De Raad van Toezicht</t>
  </si>
  <si>
    <t>Het bestuur</t>
  </si>
  <si>
    <t>De niet-uitvoerende bestuurders</t>
  </si>
  <si>
    <t>obv aanhangsel 6  - per 1 juli 2024</t>
  </si>
  <si>
    <t>obv aanhangsel 5 - per 1 jan 2024</t>
  </si>
  <si>
    <t>obv aanhangsel 4 - per 1 april 2023</t>
  </si>
  <si>
    <t>obv bruto jaarinkomen * 1,3</t>
  </si>
  <si>
    <r>
      <t xml:space="preserve">Bij de criteria voor omvang zijn hieronder steeds vier groepen opgenomen met telkens drie scoremogelijkheden per groep. </t>
    </r>
    <r>
      <rPr>
        <u/>
        <sz val="10"/>
        <color theme="1"/>
        <rFont val="Montserrat"/>
      </rPr>
      <t xml:space="preserve">Bepaal per criterium de groep </t>
    </r>
    <r>
      <rPr>
        <sz val="10"/>
        <color theme="1"/>
        <rFont val="Montserrat"/>
      </rPr>
      <t xml:space="preserve">die het beste overeenkomt met de situatie van de organisatie. </t>
    </r>
    <r>
      <rPr>
        <u/>
        <sz val="10"/>
        <color theme="1"/>
        <rFont val="Montserrat"/>
      </rPr>
      <t>Kies in deze groep de score die het beste bij de organisatie past</t>
    </r>
    <r>
      <rPr>
        <sz val="10"/>
        <color theme="1"/>
        <rFont val="Montserrat"/>
      </rPr>
      <t xml:space="preserve">: minimaal (net boven de ondergrens), +/- (rondom het bandbreedtegemiddelde) of maximaal (net onder de bovengrens). </t>
    </r>
  </si>
  <si>
    <t>Vul doelbesteding in:</t>
  </si>
  <si>
    <t>Vul vermogen in:</t>
  </si>
  <si>
    <t>Vul capaciteit (fte) in:</t>
  </si>
  <si>
    <r>
      <t xml:space="preserve">De criteria voor organisatorische context bestaan uit twee dimensies: de mate van externe inkadering en het directiemandaat (volgende pagina). Hieronder zijn drie niveaus van autonomie beschreven. </t>
    </r>
    <r>
      <rPr>
        <u/>
        <sz val="10"/>
        <color theme="1"/>
        <rFont val="Montserrat"/>
      </rPr>
      <t>Het niveau waarvan de criteria het meest van toepassing zijn op de organisatie bepaalt de score.</t>
    </r>
    <r>
      <rPr>
        <sz val="10"/>
        <color theme="1"/>
        <rFont val="Montserrat"/>
      </rPr>
      <t xml:space="preserve"> Als de organisatie kenmerken heeft van een naastliggend niveau </t>
    </r>
    <r>
      <rPr>
        <u/>
        <sz val="10"/>
        <color theme="1"/>
        <rFont val="Montserrat"/>
      </rPr>
      <t>kan</t>
    </r>
    <r>
      <rPr>
        <sz val="10"/>
        <color theme="1"/>
        <rFont val="Montserrat"/>
      </rPr>
      <t xml:space="preserve"> voor een tussenscore worden gekozen. </t>
    </r>
    <r>
      <rPr>
        <u/>
        <sz val="10"/>
        <color theme="1"/>
        <rFont val="Montserrat"/>
      </rPr>
      <t>In dat geval is een motivering op zijn plaats.</t>
    </r>
  </si>
  <si>
    <t>Resultaat</t>
  </si>
  <si>
    <t xml:space="preserve">Totale BSD-score (opgetelde scores stap 2) </t>
  </si>
  <si>
    <t>Aantal maanden werkzaam in boekjaar</t>
  </si>
  <si>
    <t>Functieschaal</t>
  </si>
  <si>
    <t>Geldende mxima voor totale bezoldiging</t>
  </si>
  <si>
    <t>In onderstaande tabel de eerste 4 kolommen niet wijzigen of kolommen toevoegen!</t>
  </si>
  <si>
    <t>Zoek de kolom in de tabel jaarinkomen waarin het betreffende kalenderjaar staat</t>
  </si>
  <si>
    <t>Toelichtingen bij invullen bezoldigingstabel</t>
  </si>
  <si>
    <t>De periode die een interim-directeur voor de organisatie werkt, dient redelijk te zijn en zo veel als redelijkerwijs mogelijk is in duur en omvang te worden beperkt.</t>
  </si>
  <si>
    <t>De hoogte van de interim-vergoeding dient in redelijke verhouding te staan tot de totale bezoldiging van een directeur in loondienst en de aard, impact en de complexiteit van de door de interim-directeur (te) verricht(t)e(n) werkzaamheden en moet derhalve uitlegbaar zijn. Ter
bepaling van hetgeen redelijk is, dient aansluiting te worden gezocht bij de verhouding zoals deze geldt in de WNT.</t>
  </si>
  <si>
    <t>Het in het kader van de WNT bepaalde maximum geldt als absoluut maximum echter onverminderd de verplichting om aan bovengenoemde voorwaarden te voldoen.</t>
  </si>
  <si>
    <t>Indien er geen sprake is van een interim situatie, maar een directeur desalniettemin niet in loondienst voor een organisatie werkzaam is, zal de vergoeding nooit meer mogen bedragen dan de totale kosten (jaarinkomen en bijbehorende lasten exclusief btw) die voor rekening van de
organisatie zouden komen als de directeur wel in loondienst zou zijn. Vanuit overwegingen van transparantie, een duurzame beloningsverhouding en continuïteit van de organisatie, is het aan te bevelen om indien mogelijk voor een dienstverband te kiezen.</t>
  </si>
  <si>
    <t xml:space="preserve">Voor directie die niet in loondienst is gelden enkele bijzondere bepalingen. Ook als er geen sprake is van een dienstverband dienen de verantwoordingsformats door de organisatie opgenomen te worden in het jaarverslag. </t>
  </si>
  <si>
    <r>
      <t xml:space="preserve">Interimdirecteur (niet in loondienst)
</t>
    </r>
    <r>
      <rPr>
        <sz val="10"/>
        <rFont val="Montserrat"/>
      </rPr>
      <t>Het maximaal jaarinkomen behorend bij de functiegroepen C t/m J geldt niet voor een interim-directeur die niet in loondienst is.
De inzet van een interim-directeur en de aan een interim-directeur toe te kennen vergoeding, dienen echter aan de navolgende voorwaarden te voldoen:</t>
    </r>
  </si>
  <si>
    <t>Niet-interim (directeur niet in loondienst)</t>
  </si>
  <si>
    <t>Eventuele specifieke functietitel</t>
  </si>
  <si>
    <t>Functietype in de beloningsregeling</t>
  </si>
  <si>
    <t>TOELICHTING: de velden hieronder worden automatisch gevuld op basis van de keuzes in stap 2</t>
  </si>
  <si>
    <t>Uren</t>
  </si>
  <si>
    <t xml:space="preserve">Dienstverband </t>
  </si>
  <si>
    <t>Werkelijke bezoldiging directieleden (bij eventuele parttimepercentage)</t>
  </si>
  <si>
    <t>Bezoldiging bij parttimepercentage</t>
  </si>
  <si>
    <t>Uren op fulltimebasis</t>
  </si>
  <si>
    <t>Bezoldiging ten opzichte van geldende maxima</t>
  </si>
  <si>
    <t>Overige vergoedingen op fulltimebasis</t>
  </si>
  <si>
    <t>Uitkeringen beëindiging dienstverband</t>
  </si>
  <si>
    <t>INSTRUCTIE: De Beloningsregeling schrijft een tekstformat voor als toelichting op de directiebezoldiging. Deze toelichting bestaat uit twee delen. Het eerste deel gaat in op het gevoerde beleid, het tweede deel gaat in op de hoogte van de bezoldiging.</t>
  </si>
  <si>
    <t>Beleid Directiebezoldiging</t>
  </si>
  <si>
    <t>Bezoldigingsbeleid - Tekstformat voor verantwoording in het jaarverslag:</t>
  </si>
  <si>
    <t>Hoogte van de directiebezoldiging - Tekstformat als toelichting op de bezoldigingstabel</t>
  </si>
  <si>
    <r>
      <t xml:space="preserve">INSTRUCTIE: De tabel hieronder gaat in op de betrekking van de directieleden en geeft een uitsplitsing van de onderdelen van de </t>
    </r>
    <r>
      <rPr>
        <u/>
        <sz val="10"/>
        <color rgb="FFFF6600"/>
        <rFont val="Montserrat"/>
      </rPr>
      <t xml:space="preserve">werkelijke </t>
    </r>
    <r>
      <rPr>
        <sz val="10"/>
        <color rgb="FFFF6600"/>
        <rFont val="Montserrat"/>
      </rPr>
      <t>bezoldiging. De tabel moet in de jaarrekening worden opgenomen. De bedragen in de tabel kunnen worden aangepast.</t>
    </r>
  </si>
  <si>
    <t>De toelichting in de jaarverslaggeving</t>
  </si>
  <si>
    <t>Hulpmiddel bij het bepalen van de bezolding voor 1fte/12 maanden</t>
  </si>
  <si>
    <t>TOELICHTING: in de tabel hieronder worden de elementen van de bezoldiging die betrekking hebben op het dienstverband omgerekend naar 1 fte en 12 maanden.</t>
  </si>
  <si>
    <t>LET OP: bij toevoegen bedragen voor het nieuwe jaar, ook de validatie van het boekjaar in 'Formulier score' aanpassen. Selecteer de juiste cel en ga naar 'Gegevens\Gegevensvalidatie' en pas de datum aan naar het goede jaar.</t>
  </si>
  <si>
    <t>De beloningsregeling schrijft een vast tekstformat voor als toelichting die ingaat op het gevoerde beleid.</t>
  </si>
  <si>
    <t>-B17</t>
  </si>
  <si>
    <r>
      <t xml:space="preserve">INSTRUCTIE: in de tekstuele toelichting moet duidelijk worden of de bezoldiging binnen de maxima blijft. Daarvoor wordt de werkelijke bezoldiging uitgedrukt in de bezoldiging voor 1 fte voor 12 maanden. De tabel hiernaast dient als </t>
    </r>
    <r>
      <rPr>
        <u/>
        <sz val="10"/>
        <color rgb="FFFF6600"/>
        <rFont val="Montserrat"/>
      </rPr>
      <t>hulpmiddel</t>
    </r>
    <r>
      <rPr>
        <sz val="10"/>
        <color rgb="FFFF6600"/>
        <rFont val="Montserrat"/>
      </rPr>
      <t xml:space="preserve"> om de werkelijke bezoldiging om te rekenen naar 1 fte voor 12 maanden. Eveneens als hulpmiddel is de tabel met de maximale bedragen bij de BSD-score weergegeven.</t>
    </r>
  </si>
  <si>
    <r>
      <t xml:space="preserve">De </t>
    </r>
    <r>
      <rPr>
        <u/>
        <sz val="10"/>
        <rFont val="Montserrat"/>
      </rPr>
      <t>werkgever van de directie</t>
    </r>
    <r>
      <rPr>
        <sz val="10"/>
        <rFont val="Montserrat"/>
      </rPr>
      <t xml:space="preserve"> (meestal de raad van toezicht of het bestuur) bepaalt binnen dat maximum de hoogte van de beloning.</t>
    </r>
  </si>
  <si>
    <r>
      <rPr>
        <u/>
        <sz val="10"/>
        <color theme="1"/>
        <rFont val="Montserrat"/>
      </rPr>
      <t>Tenminste eenmaal per</t>
    </r>
    <r>
      <rPr>
        <sz val="10"/>
        <color theme="1"/>
        <rFont val="Montserrat"/>
      </rPr>
      <t xml:space="preserve"> jaar of zo veel vaker als er substantiële wijzigingen zijn, dient het aantal BSD-punten opnieuw te worden bepaald.</t>
    </r>
  </si>
  <si>
    <t>Overschrijf deze tekst voor een toelichting. Gebruik Alt+Enter voor een regeleinde..</t>
  </si>
  <si>
    <r>
      <t xml:space="preserve">In de Regeling Beloning directeuren van goededoelenorganisaties (de Beloningsregeling) wordt de beloning van directiefuncties gereguleerd. De Beloningsregeling is vastgesteld door </t>
    </r>
    <r>
      <rPr>
        <u/>
        <sz val="10"/>
        <rFont val="Montserrat"/>
      </rPr>
      <t>de Commissie Normstelling</t>
    </r>
    <r>
      <rPr>
        <sz val="10"/>
        <rFont val="Montserrat"/>
      </rPr>
      <t xml:space="preserve"> en is te downloaden op de website van de Commissie Normstelling</t>
    </r>
    <r>
      <rPr>
        <u/>
        <sz val="10"/>
        <rFont val="Montserrat"/>
      </rPr>
      <t xml:space="preserve">. </t>
    </r>
  </si>
  <si>
    <r>
      <t xml:space="preserve">Als hulpmiddel bij de toepassing van de Beloningsregeling heeft het CBF dit formulier ontwikkeld. Aan het gebruik van dit formulier kunnen </t>
    </r>
    <r>
      <rPr>
        <u/>
        <sz val="10"/>
        <color theme="1"/>
        <rFont val="Montserrat"/>
      </rPr>
      <t>geen rechten</t>
    </r>
    <r>
      <rPr>
        <sz val="10"/>
        <color theme="1"/>
        <rFont val="Montserrat"/>
      </rPr>
      <t xml:space="preserve"> worden ontleend. De organisatie blijft zelf verantwoordelijk voor een correcte toepassing van de Beloningsregeling.</t>
    </r>
  </si>
  <si>
    <t>In stap 2 werd de functiezwaarte bepaald aan de hand van de BSD-score. In sommige directiemodellen wordt de directiefunctie met meerdere personen gedeeld. In dat geval is een wegingsfactor van toepassing.
In de tabel hieronder wordt eerst de totale BSD-score weergegeven op organisatie niveau. Daarvoor worden de gekozen scores in stap 2 opgeteld tot een totaalscore.
Het gekozen type directiemodel bepaalt welke rekenfactor per directiefunctie geldt. Onder de totaalscore wordt de rekenfactor toegepast op de totaalscore. Achter de directiefunties wordt eveneens de functiegroep vermeld die van toepassing is.</t>
  </si>
  <si>
    <t>De beloningsregeling schrijft een vast tekstformat voor als toelichting op de hoogte van de directiebezoldiging. Daarvoor kan de tekst hieronder gebruikt worden.
LET OP: bijzondere omstandigheden (zoals directie niet in loondienst of uitdiensttreding) dienen specifiek toegelicht te worden.</t>
  </si>
  <si>
    <r>
      <t xml:space="preserve">Voor de toetsing aan de geldende maxima worden de werkelijke jaarinkomens en totale bezoldiging van de directie uitgedrukt in 1 fte voor 12 maanden. Het jaarinkomen voor </t>
    </r>
    <r>
      <rPr>
        <b/>
        <sz val="11"/>
        <color rgb="FF003399"/>
        <rFont val="Calibri"/>
        <family val="2"/>
        <scheme val="minor"/>
      </rPr>
      <t>[Naam 1]</t>
    </r>
    <r>
      <rPr>
        <sz val="11"/>
        <rFont val="Calibri"/>
        <family val="2"/>
        <scheme val="minor"/>
      </rPr>
      <t xml:space="preserve"> bedroeg EUR </t>
    </r>
    <r>
      <rPr>
        <b/>
        <sz val="11"/>
        <color rgb="FF003399"/>
        <rFont val="Calibri"/>
        <family val="2"/>
        <scheme val="minor"/>
      </rPr>
      <t>[bedrag jaarinkomen 1]</t>
    </r>
    <r>
      <rPr>
        <sz val="11"/>
        <rFont val="Calibri"/>
        <family val="2"/>
        <scheme val="minor"/>
      </rPr>
      <t xml:space="preserve"> en de totale bezoldiging bedroeg EUR </t>
    </r>
    <r>
      <rPr>
        <b/>
        <sz val="11"/>
        <color rgb="FF003399"/>
        <rFont val="Calibri"/>
        <family val="2"/>
        <scheme val="minor"/>
      </rPr>
      <t>[totale bezoldiging 1].</t>
    </r>
    <r>
      <rPr>
        <sz val="11"/>
        <rFont val="Calibri"/>
        <family val="2"/>
        <scheme val="minor"/>
      </rPr>
      <t xml:space="preserve"> Het jaarinkomen voor </t>
    </r>
    <r>
      <rPr>
        <b/>
        <sz val="11"/>
        <color rgb="FF003399"/>
        <rFont val="Calibri"/>
        <family val="2"/>
        <scheme val="minor"/>
      </rPr>
      <t>[Naam 2]</t>
    </r>
    <r>
      <rPr>
        <sz val="11"/>
        <rFont val="Calibri"/>
        <family val="2"/>
        <scheme val="minor"/>
      </rPr>
      <t xml:space="preserve"> bedroeg EUR </t>
    </r>
    <r>
      <rPr>
        <b/>
        <sz val="11"/>
        <color rgb="FF003399"/>
        <rFont val="Calibri"/>
        <family val="2"/>
        <scheme val="minor"/>
      </rPr>
      <t>[bedrag jaarinkomen 2]</t>
    </r>
    <r>
      <rPr>
        <sz val="11"/>
        <rFont val="Calibri"/>
        <family val="2"/>
        <scheme val="minor"/>
      </rPr>
      <t xml:space="preserve"> en de totale bezoldiging bedroeg EUR </t>
    </r>
    <r>
      <rPr>
        <b/>
        <sz val="11"/>
        <color rgb="FF003399"/>
        <rFont val="Calibri"/>
        <family val="2"/>
        <scheme val="minor"/>
      </rPr>
      <t>[totale bezoldiging 2]</t>
    </r>
    <r>
      <rPr>
        <sz val="11"/>
        <rFont val="Calibri"/>
        <family val="2"/>
        <scheme val="minor"/>
      </rPr>
      <t xml:space="preserve">. Het jaarinkomen voor </t>
    </r>
    <r>
      <rPr>
        <b/>
        <sz val="11"/>
        <color rgb="FF003399"/>
        <rFont val="Calibri"/>
        <family val="2"/>
        <scheme val="minor"/>
      </rPr>
      <t>[Naam 3]</t>
    </r>
    <r>
      <rPr>
        <sz val="11"/>
        <rFont val="Calibri"/>
        <family val="2"/>
        <scheme val="minor"/>
      </rPr>
      <t xml:space="preserve"> bedroeg EUR </t>
    </r>
    <r>
      <rPr>
        <b/>
        <sz val="11"/>
        <color rgb="FF003399"/>
        <rFont val="Calibri"/>
        <family val="2"/>
        <scheme val="minor"/>
      </rPr>
      <t>[bedrag jaarinkomen 3]</t>
    </r>
    <r>
      <rPr>
        <sz val="11"/>
        <rFont val="Calibri"/>
        <family val="2"/>
        <scheme val="minor"/>
      </rPr>
      <t xml:space="preserve"> en de totale bezoldiging bedroeg EUR </t>
    </r>
    <r>
      <rPr>
        <b/>
        <sz val="11"/>
        <color rgb="FF003399"/>
        <rFont val="Calibri"/>
        <family val="2"/>
        <scheme val="minor"/>
      </rPr>
      <t>[totale bezoldiging 3]</t>
    </r>
    <r>
      <rPr>
        <sz val="11"/>
        <rFont val="Calibri"/>
        <family val="2"/>
        <scheme val="minor"/>
      </rPr>
      <t xml:space="preserve">.
Het jaarinkomen van de individuele directieleden (in loondienst) blijft binnen het maximum van EUR </t>
    </r>
    <r>
      <rPr>
        <b/>
        <sz val="11"/>
        <color rgb="FF003399"/>
        <rFont val="Calibri"/>
        <family val="2"/>
        <scheme val="minor"/>
      </rPr>
      <t>[maximaal jaarinkomen van toepassing zijnde functiegroep]</t>
    </r>
    <r>
      <rPr>
        <b/>
        <sz val="11"/>
        <color theme="1"/>
        <rFont val="Calibri"/>
        <family val="2"/>
        <scheme val="minor"/>
      </rPr>
      <t xml:space="preserve"> </t>
    </r>
    <r>
      <rPr>
        <sz val="11"/>
        <color theme="1"/>
        <rFont val="Calibri"/>
        <family val="2"/>
        <scheme val="minor"/>
      </rPr>
      <t xml:space="preserve">(1 FTE/12 mnd.) </t>
    </r>
    <r>
      <rPr>
        <sz val="11"/>
        <rFont val="Calibri"/>
        <family val="2"/>
        <scheme val="minor"/>
      </rPr>
      <t xml:space="preserve">volgens de Regeling beloning directeuren van goededoelenorganisaties.
Ook het jaarinkomen, de belaste vergoedingen/bijtellingen, de pensioenlasten, de pensioencompensatie en de overige beloningen op termijn samen, blijven binnen het in de regeling opgenomen maximum van EUR </t>
    </r>
    <r>
      <rPr>
        <b/>
        <sz val="11"/>
        <color rgb="FF003399"/>
        <rFont val="Calibri"/>
        <family val="2"/>
        <scheme val="minor"/>
      </rPr>
      <t>[maximale totale bezoldiging van toepassing zijnde functiegroep]</t>
    </r>
    <r>
      <rPr>
        <sz val="11"/>
        <rFont val="Calibri"/>
        <family val="2"/>
        <scheme val="minor"/>
      </rPr>
      <t xml:space="preserve"> per jaar.</t>
    </r>
  </si>
  <si>
    <r>
      <rPr>
        <b/>
        <sz val="11"/>
        <color rgb="FF003399"/>
        <rFont val="Calibri"/>
        <family val="2"/>
        <scheme val="minor"/>
      </rPr>
      <t>[Werkgever van de directie]</t>
    </r>
    <r>
      <rPr>
        <sz val="11"/>
        <color theme="1"/>
        <rFont val="Calibri"/>
        <family val="2"/>
        <scheme val="minor"/>
      </rPr>
      <t xml:space="preserve"> heeft het directiebezoldigingsbeleid, de hoogte van de directiebeloning en de hoogte van andere bezoldigingscomponenten vastgesteld. Het beleid wordt periodiek geactualiseerd. De laatste evaluatie was op [datum laatste evaluatie].
Bij de bepaling van het bezoldigingsbeleid en de vaststelling van de beloning voor de directie volgt </t>
    </r>
    <r>
      <rPr>
        <b/>
        <sz val="11"/>
        <color rgb="FF003399"/>
        <rFont val="Calibri"/>
        <family val="2"/>
        <scheme val="minor"/>
      </rPr>
      <t>[Organisatienaam]</t>
    </r>
    <r>
      <rPr>
        <sz val="11"/>
        <color theme="1"/>
        <rFont val="Calibri"/>
        <family val="2"/>
        <scheme val="minor"/>
      </rPr>
      <t xml:space="preserve"> de Regeling beloning directeuren van goededoelenorganisaties.
De regeling geeft aan de hand van zwaartecriteria een maximumnorm voor het jaarinkomen. De weging van de situatie bij </t>
    </r>
    <r>
      <rPr>
        <b/>
        <sz val="11"/>
        <color rgb="FF003399"/>
        <rFont val="Calibri"/>
        <family val="2"/>
        <scheme val="minor"/>
      </rPr>
      <t>[Organisatienaam]</t>
    </r>
    <r>
      <rPr>
        <sz val="11"/>
        <color theme="1"/>
        <rFont val="Calibri"/>
        <family val="2"/>
        <scheme val="minor"/>
      </rPr>
      <t xml:space="preserve"> vond plaats door </t>
    </r>
    <r>
      <rPr>
        <b/>
        <sz val="11"/>
        <color rgb="FF003399"/>
        <rFont val="Calibri"/>
        <family val="2"/>
        <scheme val="minor"/>
      </rPr>
      <t>[werkgever van de directie]</t>
    </r>
    <r>
      <rPr>
        <sz val="11"/>
        <color theme="1"/>
        <rFont val="Calibri"/>
        <family val="2"/>
        <scheme val="minor"/>
      </rPr>
      <t xml:space="preserve">. Dit leidde tot een zogenaamde BSD-score van </t>
    </r>
    <r>
      <rPr>
        <b/>
        <sz val="11"/>
        <color rgb="FF003399"/>
        <rFont val="Calibri"/>
        <family val="2"/>
        <scheme val="minor"/>
      </rPr>
      <t>[totaal BSD-punten]</t>
    </r>
    <r>
      <rPr>
        <sz val="11"/>
        <color theme="1"/>
        <rFont val="Calibri"/>
        <family val="2"/>
        <scheme val="minor"/>
      </rPr>
      <t xml:space="preserve"> punten.
</t>
    </r>
  </si>
  <si>
    <r>
      <t xml:space="preserve">Erkende Goede Doelen dienen het directiesalaris te </t>
    </r>
    <r>
      <rPr>
        <u/>
        <sz val="10"/>
        <color theme="1"/>
        <rFont val="Montserrat"/>
      </rPr>
      <t>verantwoorden in de jaarverslaggeving</t>
    </r>
    <r>
      <rPr>
        <sz val="10"/>
        <color theme="1"/>
        <rFont val="Montserrat"/>
      </rPr>
      <t xml:space="preserve"> door toepassing van een cijfer- en een tekst verantwoordingsformat. Gebruik hiervoor het 'Formulier bezoldiging' en het format 'Toelichting bezoldiging' (op de volgende 2 tabbladen).</t>
    </r>
  </si>
  <si>
    <r>
      <t xml:space="preserve">De Beloningsregeling weegt de zwaarte van directiefuncties aan de hand van </t>
    </r>
    <r>
      <rPr>
        <u/>
        <sz val="10"/>
        <rFont val="Montserrat"/>
      </rPr>
      <t xml:space="preserve">BSD-punten </t>
    </r>
    <r>
      <rPr>
        <sz val="10"/>
        <rFont val="Montserrat"/>
      </rPr>
      <t xml:space="preserve">(Basis Score voor Directiefuncties). Deze punten zijn verdeeld over drie criteria: omvang, complexiteit en organisatorische context. Het totaal aantal punten bepaalt de maximale beloning die bij de directiefunctie past. Nadat de score is berekend, bepaalt het directiemodel of er een reductie moet worden toegepast op het berekende aantal BSD-punten. </t>
    </r>
  </si>
  <si>
    <t>Doelbesteding (in miljoen €) conform Richtlijn C2 en 650 'Fondsenwervende instellingen' van de Raad voor de Jaarverslaggeving.</t>
  </si>
  <si>
    <r>
      <t>Vermogensbeheer (in miljoen €) betreft de som van</t>
    </r>
    <r>
      <rPr>
        <u/>
        <sz val="9"/>
        <color theme="1"/>
        <rFont val="Montserrat"/>
      </rPr>
      <t xml:space="preserve"> alle reserves en fondsen </t>
    </r>
    <r>
      <rPr>
        <sz val="9"/>
        <color theme="1"/>
        <rFont val="Montserrat"/>
      </rPr>
      <t>conform richtlijn C2 en RJ650 (het totaal van het eigen vermogen).</t>
    </r>
  </si>
  <si>
    <r>
      <t xml:space="preserve">mede als gevolg van a en b </t>
    </r>
    <r>
      <rPr>
        <u/>
        <sz val="10"/>
        <color theme="1"/>
        <rFont val="Montserrat"/>
      </rPr>
      <t>een hoog risicoprofiel</t>
    </r>
    <r>
      <rPr>
        <sz val="10"/>
        <color theme="1"/>
        <rFont val="Montserrat"/>
      </rPr>
      <t xml:space="preserve"> dat vraagt om een governance en organisatie- en besturingsmodel dat de benutting van de middelen continu optimaliseert en bijbehorende risico’s mitigeert (financieel, benutting en allocatie, compliance, etc.) en het middelencomplex beheers- en bestuurbaar maakt.</t>
    </r>
  </si>
  <si>
    <t>Stap 2.3 Context (I)</t>
  </si>
  <si>
    <r>
      <t xml:space="preserve">De tweede dimensie van de criteria voor organisatorische context betreft het directiemandaat. Hieronder zijn drie niveaus van het directiemandaat beschreven. </t>
    </r>
    <r>
      <rPr>
        <u/>
        <sz val="10"/>
        <color theme="1"/>
        <rFont val="Montserrat"/>
      </rPr>
      <t>Het niveau waarvan de criteria het meest van toepassing zijn op de organisatie bepaalt de score.</t>
    </r>
    <r>
      <rPr>
        <sz val="10"/>
        <color theme="1"/>
        <rFont val="Montserrat"/>
      </rPr>
      <t xml:space="preserve"> Als de organisatie kenmerken heeft van een naastliggend niveau </t>
    </r>
    <r>
      <rPr>
        <u/>
        <sz val="10"/>
        <color theme="1"/>
        <rFont val="Montserrat"/>
      </rPr>
      <t>kan</t>
    </r>
    <r>
      <rPr>
        <sz val="10"/>
        <color theme="1"/>
        <rFont val="Montserrat"/>
      </rPr>
      <t xml:space="preserve"> voor een tussenscore worden gekozen. </t>
    </r>
    <r>
      <rPr>
        <u/>
        <sz val="10"/>
        <color theme="1"/>
        <rFont val="Montserrat"/>
      </rPr>
      <t>In dat geval is een motivering op zijn plaats.</t>
    </r>
  </si>
  <si>
    <r>
      <rPr>
        <sz val="10"/>
        <color rgb="FF003399"/>
        <rFont val="Montserrat SemiBold"/>
      </rPr>
      <t xml:space="preserve">Toelichting bij vertrekregeling </t>
    </r>
    <r>
      <rPr>
        <sz val="10"/>
        <color theme="1"/>
        <rFont val="Montserrat"/>
      </rPr>
      <t xml:space="preserve">
Indien een directeur recht heeft op een transitievergoeding kan daarnaast geen aanvullende beëindigingsvergoeding worden toegekend. Indien de arbeidsrelatie met wederzijds goedvinden wordt beëindigd, kan een onderling af te spreken beëindigingsvergoeding nooit hoger zijn dan het bedrag van de transitievergoeding waar de directeur recht op zou hebben gehad indien de werkgever de arbeidsrelatie zou hebben beëindigd, echter met een maximum zoals bepaald in de WNT.</t>
    </r>
  </si>
  <si>
    <t>Bezoldiging directieleden omgerekend tot 1,0 FTE</t>
  </si>
  <si>
    <t>obv aanhangsel 6 - per 1 juli 2024</t>
  </si>
  <si>
    <t xml:space="preserve">€ </t>
  </si>
  <si>
    <t xml:space="preserve">…. fte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</si>
</sst>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2" formatCode="_ &quot;€&quot;\ * #,##0_ ;_ &quot;€&quot;\ * \-#,##0_ ;_ &quot;€&quot;\ * &quot;-&quot;_ ;_ @_ "/>
    <numFmt numFmtId="44" formatCode="_ &quot;€&quot;\ * #,##0.00_ ;_ &quot;€&quot;\ * \-#,##0.00_ ;_ &quot;€&quot;\ * &quot;-&quot;??_ ;_ @_ "/>
    <numFmt numFmtId="164" formatCode="m/d/yyyy;@"/>
    <numFmt numFmtId="165" formatCode="[$-413]dd/mmm/yy;@"/>
    <numFmt numFmtId="166" formatCode="dd/mm/yy;@"/>
    <numFmt numFmtId="167" formatCode="_ &quot;€&quot;\ * #,##0_ ;_ &quot;€&quot;\ * \-#,##0_ ;_ &quot;€&quot;\ * &quot;-&quot;??_ ;_ @_ "/>
  </numFmts>
  <fonts count="51" x14ac:knownFonts="1">
    <font>
      <sz val="11"/>
      <color theme="1"/>
      <name val="Calibri"/>
      <family val="2"/>
      <scheme val="minor"/>
    </font>
    <font>
      <b/>
      <sz val="11"/>
      <color theme="1"/>
      <name val="Calibri"/>
      <family val="2"/>
      <scheme val="minor"/>
    </font>
    <font>
      <sz val="24"/>
      <color rgb="FFFF6600"/>
      <name val="Montserrat SemiBold"/>
    </font>
    <font>
      <sz val="14"/>
      <color rgb="FFFF6600"/>
      <name val="Montserrat SemiBold"/>
    </font>
    <font>
      <sz val="10"/>
      <color theme="1"/>
      <name val="Montserrat"/>
    </font>
    <font>
      <sz val="10"/>
      <color rgb="FFFF6600"/>
      <name val="Montserrat SemiBold"/>
    </font>
    <font>
      <sz val="24"/>
      <color theme="1"/>
      <name val="Montserrat"/>
    </font>
    <font>
      <sz val="14"/>
      <color theme="1"/>
      <name val="Montserrat"/>
    </font>
    <font>
      <sz val="10"/>
      <color rgb="FF003399"/>
      <name val="Montserrat SemiBold"/>
    </font>
    <font>
      <sz val="11"/>
      <color rgb="FF003399"/>
      <name val="Calibri"/>
      <family val="2"/>
      <scheme val="minor"/>
    </font>
    <font>
      <sz val="10"/>
      <name val="Montserrat"/>
    </font>
    <font>
      <sz val="11"/>
      <name val="Calibri"/>
      <family val="2"/>
      <scheme val="minor"/>
    </font>
    <font>
      <sz val="9"/>
      <color theme="1"/>
      <name val="Montserrat"/>
    </font>
    <font>
      <sz val="8"/>
      <color theme="1"/>
      <name val="Calibri"/>
      <family val="2"/>
      <scheme val="minor"/>
    </font>
    <font>
      <sz val="9"/>
      <color theme="1"/>
      <name val="Calibri"/>
      <family val="2"/>
      <scheme val="minor"/>
    </font>
    <font>
      <b/>
      <sz val="9"/>
      <color theme="1"/>
      <name val="Montserrat"/>
    </font>
    <font>
      <u/>
      <sz val="9"/>
      <color theme="1"/>
      <name val="Montserrat"/>
    </font>
    <font>
      <i/>
      <sz val="10"/>
      <color rgb="FF003399"/>
      <name val="Montserrat"/>
    </font>
    <font>
      <i/>
      <sz val="11"/>
      <color rgb="FF003399"/>
      <name val="Calibri"/>
      <family val="2"/>
      <scheme val="minor"/>
    </font>
    <font>
      <i/>
      <sz val="10"/>
      <color rgb="FF003399"/>
      <name val="Montserrat"/>
      <family val="3"/>
    </font>
    <font>
      <sz val="10"/>
      <color rgb="FFFF6600"/>
      <name val="Montserrat"/>
    </font>
    <font>
      <b/>
      <sz val="11"/>
      <color rgb="FF003399"/>
      <name val="Calibri"/>
      <family val="2"/>
      <scheme val="minor"/>
    </font>
    <font>
      <i/>
      <sz val="10"/>
      <color rgb="FFFF6600"/>
      <name val="Montserrat"/>
    </font>
    <font>
      <u/>
      <sz val="10"/>
      <color theme="1"/>
      <name val="Montserrat"/>
    </font>
    <font>
      <sz val="11"/>
      <color rgb="FFFF0000"/>
      <name val="Calibri"/>
      <family val="2"/>
      <scheme val="minor"/>
    </font>
    <font>
      <b/>
      <sz val="11"/>
      <color rgb="FF003399"/>
      <name val="Montserrat SemiBold"/>
    </font>
    <font>
      <sz val="11"/>
      <color rgb="FF003399"/>
      <name val="Montserrat SemiBold"/>
    </font>
    <font>
      <sz val="10"/>
      <color rgb="FFFF0000"/>
      <name val="Montserrat"/>
    </font>
    <font>
      <sz val="11"/>
      <color rgb="FFFF6600"/>
      <name val="Calibri"/>
      <family val="2"/>
      <scheme val="minor"/>
    </font>
    <font>
      <b/>
      <sz val="11"/>
      <name val="Calibri"/>
      <family val="2"/>
      <scheme val="minor"/>
    </font>
    <font>
      <sz val="8"/>
      <color theme="1"/>
      <name val="Montserrat"/>
    </font>
    <font>
      <b/>
      <sz val="8"/>
      <color theme="1"/>
      <name val="Montserrat"/>
    </font>
    <font>
      <b/>
      <sz val="12"/>
      <color theme="1"/>
      <name val="Montserrat"/>
    </font>
    <font>
      <sz val="12"/>
      <color theme="1"/>
      <name val="Montserrat"/>
    </font>
    <font>
      <sz val="12"/>
      <color theme="1"/>
      <name val="Calibri"/>
      <family val="2"/>
      <scheme val="minor"/>
    </font>
    <font>
      <i/>
      <sz val="11"/>
      <name val="Calibri"/>
      <family val="2"/>
      <scheme val="minor"/>
    </font>
    <font>
      <b/>
      <sz val="10"/>
      <color rgb="FFFF6600"/>
      <name val="Montserrat SemiBold"/>
    </font>
    <font>
      <u/>
      <sz val="10"/>
      <name val="Montserrat"/>
    </font>
    <font>
      <b/>
      <sz val="10"/>
      <color rgb="FF003399"/>
      <name val="Montserrat SemiBold"/>
    </font>
    <font>
      <i/>
      <sz val="11"/>
      <color theme="1"/>
      <name val="Calibri"/>
      <family val="2"/>
      <scheme val="minor"/>
    </font>
    <font>
      <i/>
      <sz val="10"/>
      <color theme="1"/>
      <name val="Montserrat"/>
    </font>
    <font>
      <b/>
      <sz val="10"/>
      <color theme="0"/>
      <name val="Montserrat SemiBold"/>
    </font>
    <font>
      <b/>
      <u/>
      <sz val="10"/>
      <color theme="0"/>
      <name val="Montserrat SemiBold"/>
    </font>
    <font>
      <sz val="10"/>
      <color theme="0"/>
      <name val="Montserrat"/>
    </font>
    <font>
      <i/>
      <sz val="11"/>
      <color rgb="FFFF0000"/>
      <name val="Calibri"/>
      <family val="2"/>
      <scheme val="minor"/>
    </font>
    <font>
      <sz val="11"/>
      <color rgb="FF9C5700"/>
      <name val="Calibri"/>
      <family val="2"/>
      <scheme val="minor"/>
    </font>
    <font>
      <b/>
      <sz val="11"/>
      <color rgb="FFFF0000"/>
      <name val="Calibri"/>
      <family val="2"/>
      <scheme val="minor"/>
    </font>
    <font>
      <sz val="11"/>
      <color rgb="FF003399"/>
      <name val="Montserrat"/>
    </font>
    <font>
      <b/>
      <sz val="11"/>
      <color rgb="FFFF6600"/>
      <name val="Calibri"/>
      <family val="2"/>
      <scheme val="minor"/>
    </font>
    <font>
      <u/>
      <sz val="10"/>
      <color rgb="FFFF6600"/>
      <name val="Montserrat"/>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66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EB9C"/>
      </patternFill>
    </fill>
    <fill>
      <patternFill patternType="solid">
        <fgColor rgb="FFFCE4D6"/>
        <bgColor indexed="64"/>
      </patternFill>
    </fill>
  </fills>
  <borders count="57">
    <border>
      <left/>
      <right/>
      <top/>
      <bottom/>
      <diagonal/>
    </border>
    <border>
      <left/>
      <right/>
      <top/>
      <bottom style="thin">
        <color rgb="FF003399"/>
      </bottom>
      <diagonal/>
    </border>
    <border>
      <left/>
      <right/>
      <top/>
      <bottom style="thick">
        <color rgb="FF003399"/>
      </bottom>
      <diagonal/>
    </border>
    <border>
      <left style="thin">
        <color auto="1"/>
      </left>
      <right style="thin">
        <color auto="1"/>
      </right>
      <top style="thin">
        <color auto="1"/>
      </top>
      <bottom style="thin">
        <color auto="1"/>
      </bottom>
      <diagonal/>
    </border>
    <border>
      <left style="thick">
        <color rgb="FF003399"/>
      </left>
      <right style="thick">
        <color rgb="FF003399"/>
      </right>
      <top style="thick">
        <color rgb="FF003399"/>
      </top>
      <bottom style="thick">
        <color rgb="FF003399"/>
      </bottom>
      <diagonal/>
    </border>
    <border>
      <left style="thin">
        <color rgb="FF003399"/>
      </left>
      <right/>
      <top style="thin">
        <color rgb="FF003399"/>
      </top>
      <bottom/>
      <diagonal/>
    </border>
    <border>
      <left/>
      <right/>
      <top style="thin">
        <color rgb="FF003399"/>
      </top>
      <bottom/>
      <diagonal/>
    </border>
    <border>
      <left/>
      <right style="thin">
        <color rgb="FF003399"/>
      </right>
      <top style="thin">
        <color rgb="FF003399"/>
      </top>
      <bottom/>
      <diagonal/>
    </border>
    <border>
      <left style="thin">
        <color rgb="FF003399"/>
      </left>
      <right/>
      <top/>
      <bottom/>
      <diagonal/>
    </border>
    <border>
      <left/>
      <right style="thin">
        <color rgb="FF003399"/>
      </right>
      <top/>
      <bottom/>
      <diagonal/>
    </border>
    <border>
      <left style="thin">
        <color rgb="FF003399"/>
      </left>
      <right/>
      <top/>
      <bottom style="thin">
        <color rgb="FF003399"/>
      </bottom>
      <diagonal/>
    </border>
    <border>
      <left/>
      <right style="thin">
        <color rgb="FF003399"/>
      </right>
      <top/>
      <bottom style="thin">
        <color rgb="FF00339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3399"/>
      </left>
      <right style="thin">
        <color rgb="FF003399"/>
      </right>
      <top style="thin">
        <color rgb="FF003399"/>
      </top>
      <bottom style="thin">
        <color rgb="FF003399"/>
      </bottom>
      <diagonal/>
    </border>
    <border>
      <left/>
      <right/>
      <top style="thick">
        <color rgb="FF003399"/>
      </top>
      <bottom/>
      <diagonal/>
    </border>
    <border>
      <left style="thin">
        <color rgb="FF003399"/>
      </left>
      <right style="thin">
        <color rgb="FF003399"/>
      </right>
      <top style="thin">
        <color rgb="FF003399"/>
      </top>
      <bottom/>
      <diagonal/>
    </border>
    <border>
      <left/>
      <right/>
      <top/>
      <bottom style="thin">
        <color rgb="FFFF6600"/>
      </bottom>
      <diagonal/>
    </border>
    <border>
      <left/>
      <right/>
      <top style="thin">
        <color rgb="FFFF6600"/>
      </top>
      <bottom style="hair">
        <color rgb="FFFF6600"/>
      </bottom>
      <diagonal/>
    </border>
    <border>
      <left/>
      <right/>
      <top/>
      <bottom style="hair">
        <color rgb="FFFF6600"/>
      </bottom>
      <diagonal/>
    </border>
    <border>
      <left/>
      <right/>
      <top style="thick">
        <color rgb="FF003399"/>
      </top>
      <bottom style="thin">
        <color rgb="FF003399"/>
      </bottom>
      <diagonal/>
    </border>
    <border>
      <left style="thin">
        <color auto="1"/>
      </left>
      <right style="thin">
        <color auto="1"/>
      </right>
      <top/>
      <bottom style="thin">
        <color auto="1"/>
      </bottom>
      <diagonal/>
    </border>
    <border>
      <left/>
      <right/>
      <top style="thin">
        <color rgb="FF003399"/>
      </top>
      <bottom style="thin">
        <color rgb="FF003399"/>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rgb="FF003399"/>
      </left>
      <right style="thin">
        <color rgb="FF003399"/>
      </right>
      <top/>
      <bottom style="thin">
        <color rgb="FF003399"/>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rgb="FF003399"/>
      </left>
      <right style="thin">
        <color rgb="FF003399"/>
      </right>
      <top style="thin">
        <color rgb="FF003399"/>
      </top>
      <bottom style="hair">
        <color rgb="FF003399"/>
      </bottom>
      <diagonal/>
    </border>
    <border>
      <left style="thin">
        <color rgb="FFFF6600"/>
      </left>
      <right/>
      <top style="thin">
        <color rgb="FFFF6600"/>
      </top>
      <bottom style="hair">
        <color rgb="FFFF6600"/>
      </bottom>
      <diagonal/>
    </border>
    <border>
      <left/>
      <right style="thin">
        <color rgb="FFFF6600"/>
      </right>
      <top style="thin">
        <color rgb="FFFF6600"/>
      </top>
      <bottom style="hair">
        <color rgb="FFFF6600"/>
      </bottom>
      <diagonal/>
    </border>
    <border>
      <left style="thin">
        <color rgb="FFFF6600"/>
      </left>
      <right/>
      <top/>
      <bottom style="hair">
        <color rgb="FFFF6600"/>
      </bottom>
      <diagonal/>
    </border>
    <border>
      <left/>
      <right style="thin">
        <color rgb="FFFF6600"/>
      </right>
      <top/>
      <bottom style="hair">
        <color rgb="FFFF6600"/>
      </bottom>
      <diagonal/>
    </border>
    <border>
      <left style="thin">
        <color rgb="FFFF6600"/>
      </left>
      <right/>
      <top/>
      <bottom/>
      <diagonal/>
    </border>
    <border>
      <left/>
      <right style="thin">
        <color rgb="FFFF6600"/>
      </right>
      <top/>
      <bottom/>
      <diagonal/>
    </border>
    <border>
      <left style="thin">
        <color rgb="FFFF6600"/>
      </left>
      <right/>
      <top/>
      <bottom style="thin">
        <color rgb="FFFF6600"/>
      </bottom>
      <diagonal/>
    </border>
    <border>
      <left/>
      <right style="thin">
        <color rgb="FFFF6600"/>
      </right>
      <top/>
      <bottom style="thin">
        <color rgb="FFFF6600"/>
      </bottom>
      <diagonal/>
    </border>
    <border>
      <left style="thin">
        <color rgb="FFFF6600"/>
      </left>
      <right/>
      <top style="thin">
        <color rgb="FFFF6600"/>
      </top>
      <bottom/>
      <diagonal/>
    </border>
    <border>
      <left/>
      <right/>
      <top style="thin">
        <color rgb="FFFF6600"/>
      </top>
      <bottom/>
      <diagonal/>
    </border>
    <border>
      <left/>
      <right style="thin">
        <color rgb="FFFF6600"/>
      </right>
      <top style="thin">
        <color rgb="FFFF6600"/>
      </top>
      <bottom/>
      <diagonal/>
    </border>
    <border>
      <left/>
      <right style="thick">
        <color rgb="FF003399"/>
      </right>
      <top/>
      <bottom style="thin">
        <color rgb="FF003399"/>
      </bottom>
      <diagonal/>
    </border>
    <border>
      <left style="thin">
        <color rgb="FF003399"/>
      </left>
      <right/>
      <top style="thin">
        <color rgb="FF003399"/>
      </top>
      <bottom style="thin">
        <color rgb="FF003399"/>
      </bottom>
      <diagonal/>
    </border>
    <border>
      <left/>
      <right style="thin">
        <color rgb="FF003399"/>
      </right>
      <top style="thin">
        <color rgb="FF003399"/>
      </top>
      <bottom style="thin">
        <color rgb="FF003399"/>
      </bottom>
      <diagonal/>
    </border>
  </borders>
  <cellStyleXfs count="3">
    <xf numFmtId="0" fontId="0" fillId="0" borderId="0"/>
    <xf numFmtId="0" fontId="45" fillId="6" borderId="0" applyNumberFormat="0" applyBorder="0" applyAlignment="0" applyProtection="0"/>
    <xf numFmtId="44" fontId="50" fillId="0" borderId="0" applyFont="0" applyFill="0" applyBorder="0" applyAlignment="0" applyProtection="0"/>
  </cellStyleXfs>
  <cellXfs count="387">
    <xf numFmtId="0" fontId="0" fillId="0" borderId="0" xfId="0"/>
    <xf numFmtId="0" fontId="4" fillId="0" borderId="0" xfId="0" applyFont="1"/>
    <xf numFmtId="0" fontId="6" fillId="0" borderId="0" xfId="0" applyFont="1"/>
    <xf numFmtId="0" fontId="7" fillId="0" borderId="0" xfId="0" applyFont="1"/>
    <xf numFmtId="0" fontId="1" fillId="0" borderId="0" xfId="0" applyFont="1"/>
    <xf numFmtId="9" fontId="0" fillId="0" borderId="0" xfId="0" applyNumberFormat="1"/>
    <xf numFmtId="0" fontId="4" fillId="0" borderId="0" xfId="0" applyFont="1" applyAlignment="1">
      <alignment horizontal="center"/>
    </xf>
    <xf numFmtId="0" fontId="4" fillId="2" borderId="0" xfId="0" applyFont="1" applyFill="1"/>
    <xf numFmtId="0" fontId="5" fillId="2" borderId="0" xfId="0" applyFont="1" applyFill="1"/>
    <xf numFmtId="0" fontId="9" fillId="2" borderId="0" xfId="0" applyFont="1" applyFill="1"/>
    <xf numFmtId="0" fontId="10" fillId="2" borderId="0" xfId="0" applyFont="1" applyFill="1" applyAlignment="1">
      <alignment vertical="top" wrapText="1"/>
    </xf>
    <xf numFmtId="0" fontId="10" fillId="2" borderId="0" xfId="0" applyFont="1" applyFill="1"/>
    <xf numFmtId="0" fontId="22" fillId="2" borderId="22" xfId="0" applyFont="1" applyFill="1" applyBorder="1" applyProtection="1">
      <protection locked="0"/>
    </xf>
    <xf numFmtId="0" fontId="22" fillId="2" borderId="0" xfId="0" applyFont="1" applyFill="1" applyProtection="1">
      <protection locked="0"/>
    </xf>
    <xf numFmtId="0" fontId="5" fillId="2" borderId="4" xfId="0" applyFont="1" applyFill="1" applyBorder="1" applyProtection="1">
      <protection locked="0"/>
    </xf>
    <xf numFmtId="14" fontId="22" fillId="2" borderId="22" xfId="0" applyNumberFormat="1" applyFont="1" applyFill="1" applyBorder="1" applyProtection="1">
      <protection locked="0"/>
    </xf>
    <xf numFmtId="0" fontId="8" fillId="2" borderId="0" xfId="0" applyFont="1" applyFill="1"/>
    <xf numFmtId="0" fontId="18" fillId="2" borderId="0" xfId="0" applyFont="1" applyFill="1" applyAlignment="1">
      <alignment vertical="top" wrapText="1"/>
    </xf>
    <xf numFmtId="0" fontId="3" fillId="2" borderId="2" xfId="0" applyFont="1" applyFill="1" applyBorder="1" applyAlignment="1">
      <alignment horizontal="center" vertical="top"/>
    </xf>
    <xf numFmtId="0" fontId="4" fillId="2" borderId="0" xfId="0" applyFont="1" applyFill="1" applyAlignment="1">
      <alignment horizontal="center"/>
    </xf>
    <xf numFmtId="0" fontId="11" fillId="2" borderId="0" xfId="0" applyFont="1" applyFill="1" applyAlignment="1">
      <alignment vertical="top"/>
    </xf>
    <xf numFmtId="0" fontId="11" fillId="2" borderId="0" xfId="0" applyFont="1" applyFill="1"/>
    <xf numFmtId="0" fontId="5" fillId="2" borderId="0" xfId="0" applyFont="1" applyFill="1" applyAlignment="1">
      <alignment horizontal="left"/>
    </xf>
    <xf numFmtId="0" fontId="8" fillId="2" borderId="0" xfId="0" applyFont="1" applyFill="1" applyAlignment="1">
      <alignment horizontal="left"/>
    </xf>
    <xf numFmtId="0" fontId="5" fillId="2" borderId="4" xfId="0" applyFont="1" applyFill="1" applyBorder="1" applyAlignment="1" applyProtection="1">
      <alignment horizontal="center"/>
      <protection locked="0"/>
    </xf>
    <xf numFmtId="0" fontId="20" fillId="2" borderId="0" xfId="0" applyFont="1" applyFill="1" applyAlignment="1">
      <alignment horizontal="center"/>
    </xf>
    <xf numFmtId="0" fontId="8" fillId="2" borderId="12" xfId="0" applyFont="1" applyFill="1" applyBorder="1"/>
    <xf numFmtId="0" fontId="4" fillId="2" borderId="13" xfId="0" applyFont="1" applyFill="1" applyBorder="1"/>
    <xf numFmtId="0" fontId="4" fillId="2" borderId="13" xfId="0" applyFont="1" applyFill="1" applyBorder="1" applyAlignment="1">
      <alignment horizontal="center"/>
    </xf>
    <xf numFmtId="0" fontId="4" fillId="2" borderId="14" xfId="0" applyFont="1" applyFill="1" applyBorder="1" applyAlignment="1">
      <alignment horizontal="center"/>
    </xf>
    <xf numFmtId="0" fontId="7" fillId="2" borderId="0" xfId="0" applyFont="1" applyFill="1"/>
    <xf numFmtId="0" fontId="0" fillId="2" borderId="0" xfId="0" applyFill="1" applyAlignment="1">
      <alignment horizontal="center" vertical="center"/>
    </xf>
    <xf numFmtId="14" fontId="4" fillId="2" borderId="0" xfId="0" applyNumberFormat="1" applyFont="1" applyFill="1"/>
    <xf numFmtId="0" fontId="22" fillId="2" borderId="24" xfId="0" applyFont="1" applyFill="1" applyBorder="1" applyProtection="1">
      <protection locked="0"/>
    </xf>
    <xf numFmtId="165" fontId="20" fillId="2" borderId="22" xfId="0" applyNumberFormat="1" applyFont="1" applyFill="1" applyBorder="1" applyProtection="1">
      <protection locked="0"/>
    </xf>
    <xf numFmtId="0" fontId="4" fillId="2" borderId="28" xfId="0" applyFont="1" applyFill="1" applyBorder="1"/>
    <xf numFmtId="0" fontId="6" fillId="2" borderId="0" xfId="0" applyFont="1" applyFill="1"/>
    <xf numFmtId="0" fontId="2" fillId="2" borderId="0" xfId="0" applyFont="1" applyFill="1" applyAlignment="1">
      <alignment horizontal="center"/>
    </xf>
    <xf numFmtId="0" fontId="0" fillId="2" borderId="0" xfId="0" applyFill="1"/>
    <xf numFmtId="42" fontId="0" fillId="2" borderId="0" xfId="0" applyNumberFormat="1" applyFill="1"/>
    <xf numFmtId="0" fontId="0" fillId="2" borderId="0" xfId="0" applyFill="1" applyProtection="1">
      <protection locked="0"/>
    </xf>
    <xf numFmtId="0" fontId="29" fillId="2" borderId="18" xfId="0" applyFont="1" applyFill="1" applyBorder="1"/>
    <xf numFmtId="0" fontId="11" fillId="2" borderId="18" xfId="0" applyFont="1" applyFill="1" applyBorder="1" applyAlignment="1">
      <alignment wrapText="1"/>
    </xf>
    <xf numFmtId="0" fontId="0" fillId="2" borderId="18" xfId="0" applyFill="1" applyBorder="1"/>
    <xf numFmtId="9" fontId="0" fillId="2" borderId="0" xfId="0" applyNumberFormat="1" applyFill="1" applyProtection="1">
      <protection locked="0"/>
    </xf>
    <xf numFmtId="164" fontId="0" fillId="2" borderId="0" xfId="0" applyNumberFormat="1" applyFill="1" applyProtection="1">
      <protection locked="0"/>
    </xf>
    <xf numFmtId="42" fontId="0" fillId="2" borderId="0" xfId="0" applyNumberFormat="1" applyFill="1" applyProtection="1">
      <protection locked="0"/>
    </xf>
    <xf numFmtId="0" fontId="0" fillId="2" borderId="13" xfId="0" applyFill="1" applyBorder="1" applyAlignment="1">
      <alignment wrapText="1"/>
    </xf>
    <xf numFmtId="42" fontId="0" fillId="2" borderId="13" xfId="0" applyNumberFormat="1" applyFill="1" applyBorder="1"/>
    <xf numFmtId="0" fontId="21" fillId="2" borderId="0" xfId="0" applyFont="1" applyFill="1"/>
    <xf numFmtId="166" fontId="0" fillId="0" borderId="0" xfId="0" applyNumberFormat="1"/>
    <xf numFmtId="0" fontId="13" fillId="2" borderId="0" xfId="0" applyFont="1" applyFill="1" applyAlignment="1">
      <alignment wrapText="1"/>
    </xf>
    <xf numFmtId="0" fontId="14" fillId="2" borderId="0" xfId="0" applyFont="1" applyFill="1" applyAlignment="1">
      <alignment wrapText="1"/>
    </xf>
    <xf numFmtId="0" fontId="35" fillId="2" borderId="0" xfId="0" applyFont="1" applyFill="1"/>
    <xf numFmtId="0" fontId="22" fillId="2" borderId="30" xfId="0" applyFont="1" applyFill="1" applyBorder="1" applyProtection="1">
      <protection locked="0"/>
    </xf>
    <xf numFmtId="0" fontId="11" fillId="2" borderId="0" xfId="0" applyFont="1" applyFill="1" applyAlignment="1">
      <alignment vertical="top" wrapText="1"/>
    </xf>
    <xf numFmtId="0" fontId="4" fillId="4" borderId="26" xfId="0" applyFont="1" applyFill="1" applyBorder="1"/>
    <xf numFmtId="0" fontId="41" fillId="3" borderId="25" xfId="0" applyFont="1" applyFill="1" applyBorder="1"/>
    <xf numFmtId="0" fontId="43" fillId="3" borderId="25" xfId="0" applyFont="1" applyFill="1" applyBorder="1"/>
    <xf numFmtId="0" fontId="39" fillId="5" borderId="0" xfId="0" applyFont="1" applyFill="1"/>
    <xf numFmtId="42" fontId="24" fillId="0" borderId="0" xfId="0" applyNumberFormat="1" applyFont="1"/>
    <xf numFmtId="0" fontId="24" fillId="0" borderId="0" xfId="0" applyFont="1"/>
    <xf numFmtId="0" fontId="44" fillId="5" borderId="0" xfId="0" applyFont="1" applyFill="1"/>
    <xf numFmtId="0" fontId="45" fillId="2" borderId="0" xfId="1" applyFill="1"/>
    <xf numFmtId="0" fontId="40" fillId="2" borderId="0" xfId="0" applyFont="1" applyFill="1"/>
    <xf numFmtId="0" fontId="30" fillId="2" borderId="0" xfId="0" applyFont="1" applyFill="1" applyAlignment="1">
      <alignment horizontal="center"/>
    </xf>
    <xf numFmtId="0" fontId="5" fillId="2" borderId="0" xfId="0" applyFont="1" applyFill="1" applyAlignment="1" applyProtection="1">
      <alignment horizontal="center"/>
      <protection locked="0"/>
    </xf>
    <xf numFmtId="0" fontId="4" fillId="2" borderId="34" xfId="0" applyFont="1" applyFill="1" applyBorder="1" applyAlignment="1">
      <alignment horizontal="center"/>
    </xf>
    <xf numFmtId="0" fontId="4" fillId="2" borderId="35" xfId="0" applyFont="1" applyFill="1" applyBorder="1" applyAlignment="1">
      <alignment horizontal="center"/>
    </xf>
    <xf numFmtId="0" fontId="4" fillId="2" borderId="36" xfId="0" applyFont="1" applyFill="1" applyBorder="1" applyAlignment="1">
      <alignment horizontal="center"/>
    </xf>
    <xf numFmtId="0" fontId="40" fillId="2" borderId="37" xfId="0" applyFont="1" applyFill="1" applyBorder="1" applyProtection="1">
      <protection locked="0"/>
    </xf>
    <xf numFmtId="0" fontId="4" fillId="2" borderId="39" xfId="0" applyFont="1" applyFill="1" applyBorder="1" applyAlignment="1">
      <alignment horizontal="center"/>
    </xf>
    <xf numFmtId="0" fontId="4" fillId="2" borderId="41" xfId="0" applyFont="1" applyFill="1" applyBorder="1" applyAlignment="1">
      <alignment horizontal="center"/>
    </xf>
    <xf numFmtId="0" fontId="20" fillId="2" borderId="42" xfId="0" applyFont="1" applyFill="1" applyBorder="1"/>
    <xf numFmtId="0" fontId="1" fillId="5" borderId="12" xfId="0" applyFont="1" applyFill="1" applyBorder="1"/>
    <xf numFmtId="0" fontId="0" fillId="5" borderId="13" xfId="0" applyFill="1" applyBorder="1"/>
    <xf numFmtId="0" fontId="0" fillId="5" borderId="14" xfId="0" applyFill="1" applyBorder="1"/>
    <xf numFmtId="0" fontId="0" fillId="5" borderId="15" xfId="0" applyFill="1" applyBorder="1"/>
    <xf numFmtId="0" fontId="0" fillId="5" borderId="0" xfId="0" applyFill="1"/>
    <xf numFmtId="0" fontId="0" fillId="5" borderId="16" xfId="0" applyFill="1" applyBorder="1"/>
    <xf numFmtId="42" fontId="0" fillId="5" borderId="0" xfId="0" applyNumberFormat="1" applyFill="1"/>
    <xf numFmtId="0" fontId="0" fillId="5" borderId="17" xfId="0" applyFill="1" applyBorder="1"/>
    <xf numFmtId="0" fontId="0" fillId="5" borderId="18" xfId="0" applyFill="1" applyBorder="1"/>
    <xf numFmtId="42" fontId="0" fillId="5" borderId="18" xfId="0" applyNumberFormat="1" applyFill="1" applyBorder="1"/>
    <xf numFmtId="0" fontId="0" fillId="5" borderId="19" xfId="0" applyFill="1" applyBorder="1"/>
    <xf numFmtId="0" fontId="46" fillId="0" borderId="0" xfId="0" applyFont="1"/>
    <xf numFmtId="164" fontId="0" fillId="2" borderId="0" xfId="0" applyNumberFormat="1" applyFill="1"/>
    <xf numFmtId="1" fontId="0" fillId="2" borderId="18" xfId="0" applyNumberFormat="1" applyFill="1" applyBorder="1" applyProtection="1">
      <protection locked="0"/>
    </xf>
    <xf numFmtId="0" fontId="4" fillId="2" borderId="0" xfId="0" quotePrefix="1" applyFont="1" applyFill="1" applyAlignment="1">
      <alignment horizontal="center" vertical="center" wrapText="1"/>
    </xf>
    <xf numFmtId="42" fontId="0" fillId="0" borderId="0" xfId="0" applyNumberFormat="1" applyProtection="1">
      <protection locked="0"/>
    </xf>
    <xf numFmtId="0" fontId="0" fillId="0" borderId="0" xfId="0" applyProtection="1">
      <protection locked="0"/>
    </xf>
    <xf numFmtId="9" fontId="0" fillId="0" borderId="0" xfId="0" applyNumberFormat="1" applyProtection="1">
      <protection locked="0"/>
    </xf>
    <xf numFmtId="165" fontId="0" fillId="0" borderId="0" xfId="0" applyNumberFormat="1" applyProtection="1">
      <protection locked="0"/>
    </xf>
    <xf numFmtId="0" fontId="10" fillId="4" borderId="43" xfId="0" applyFont="1" applyFill="1" applyBorder="1"/>
    <xf numFmtId="0" fontId="4" fillId="7" borderId="47" xfId="0" applyFont="1" applyFill="1" applyBorder="1"/>
    <xf numFmtId="0" fontId="4" fillId="7" borderId="0" xfId="0" applyFont="1" applyFill="1"/>
    <xf numFmtId="42" fontId="4" fillId="7" borderId="0" xfId="0" applyNumberFormat="1" applyFont="1" applyFill="1"/>
    <xf numFmtId="0" fontId="4" fillId="7" borderId="48" xfId="0" applyFont="1" applyFill="1" applyBorder="1"/>
    <xf numFmtId="0" fontId="4" fillId="7" borderId="49" xfId="0" applyFont="1" applyFill="1" applyBorder="1"/>
    <xf numFmtId="0" fontId="4" fillId="7" borderId="25" xfId="0" applyFont="1" applyFill="1" applyBorder="1"/>
    <xf numFmtId="42" fontId="4" fillId="7" borderId="25" xfId="0" applyNumberFormat="1" applyFont="1" applyFill="1" applyBorder="1"/>
    <xf numFmtId="0" fontId="4" fillId="7" borderId="50" xfId="0" applyFont="1" applyFill="1" applyBorder="1"/>
    <xf numFmtId="0" fontId="10" fillId="4" borderId="51" xfId="0" applyFont="1" applyFill="1" applyBorder="1"/>
    <xf numFmtId="0" fontId="4" fillId="4" borderId="52" xfId="0" applyFont="1" applyFill="1" applyBorder="1"/>
    <xf numFmtId="0" fontId="4" fillId="4" borderId="53" xfId="0" applyFont="1" applyFill="1" applyBorder="1"/>
    <xf numFmtId="9" fontId="4" fillId="4" borderId="26" xfId="0" applyNumberFormat="1" applyFont="1" applyFill="1" applyBorder="1"/>
    <xf numFmtId="9" fontId="4" fillId="4" borderId="44" xfId="0" applyNumberFormat="1" applyFont="1" applyFill="1" applyBorder="1"/>
    <xf numFmtId="0" fontId="0" fillId="2" borderId="0" xfId="0" applyFill="1" applyAlignment="1">
      <alignment wrapText="1"/>
    </xf>
    <xf numFmtId="0" fontId="0" fillId="2" borderId="0" xfId="0" applyFill="1" applyAlignment="1">
      <alignment horizontal="center"/>
    </xf>
    <xf numFmtId="9" fontId="4" fillId="4" borderId="52" xfId="0" applyNumberFormat="1" applyFont="1" applyFill="1" applyBorder="1" applyAlignment="1">
      <alignment horizontal="left" vertical="top"/>
    </xf>
    <xf numFmtId="9" fontId="4" fillId="4" borderId="27" xfId="0" applyNumberFormat="1" applyFont="1" applyFill="1" applyBorder="1" applyAlignment="1">
      <alignment horizontal="left" vertical="top"/>
    </xf>
    <xf numFmtId="0" fontId="4" fillId="4" borderId="52" xfId="0" applyFont="1" applyFill="1" applyBorder="1" applyAlignment="1">
      <alignment horizontal="right" vertical="top"/>
    </xf>
    <xf numFmtId="0" fontId="4" fillId="4" borderId="27" xfId="0" applyFont="1" applyFill="1" applyBorder="1" applyAlignment="1">
      <alignment horizontal="right" vertical="top"/>
    </xf>
    <xf numFmtId="9" fontId="4" fillId="4" borderId="53" xfId="0" applyNumberFormat="1" applyFont="1" applyFill="1" applyBorder="1" applyAlignment="1">
      <alignment horizontal="left" vertical="top"/>
    </xf>
    <xf numFmtId="9" fontId="4" fillId="4" borderId="46" xfId="0" applyNumberFormat="1" applyFont="1" applyFill="1" applyBorder="1" applyAlignment="1">
      <alignment horizontal="left" vertical="top"/>
    </xf>
    <xf numFmtId="0" fontId="0" fillId="0" borderId="0" xfId="0" applyAlignment="1">
      <alignment wrapText="1"/>
    </xf>
    <xf numFmtId="0" fontId="11" fillId="2" borderId="0" xfId="0" applyFont="1" applyFill="1" applyAlignment="1">
      <alignment wrapText="1"/>
    </xf>
    <xf numFmtId="0" fontId="4" fillId="2" borderId="0" xfId="0" applyFont="1" applyFill="1" applyAlignment="1">
      <alignment horizontal="left" vertical="top" wrapText="1"/>
    </xf>
    <xf numFmtId="42" fontId="0" fillId="0" borderId="0" xfId="0" applyNumberFormat="1" applyAlignment="1" applyProtection="1">
      <alignment horizontal="center"/>
      <protection locked="0"/>
    </xf>
    <xf numFmtId="0" fontId="10" fillId="2" borderId="0" xfId="0" applyFont="1" applyFill="1" applyAlignment="1">
      <alignment horizontal="left" vertical="top" wrapText="1"/>
    </xf>
    <xf numFmtId="0" fontId="11" fillId="2" borderId="13" xfId="0" applyFont="1" applyFill="1" applyBorder="1" applyAlignment="1">
      <alignment vertical="top" wrapText="1"/>
    </xf>
    <xf numFmtId="0" fontId="0" fillId="2" borderId="0" xfId="0" applyFill="1" applyAlignment="1">
      <alignment horizontal="left" vertical="top" wrapText="1"/>
    </xf>
    <xf numFmtId="0" fontId="10" fillId="2" borderId="0" xfId="0" quotePrefix="1" applyFont="1" applyFill="1" applyAlignment="1">
      <alignment horizontal="left" vertical="top" wrapText="1"/>
    </xf>
    <xf numFmtId="0" fontId="0" fillId="2" borderId="0" xfId="0" quotePrefix="1" applyFill="1" applyAlignment="1">
      <alignment horizontal="left" vertical="top" wrapText="1"/>
    </xf>
    <xf numFmtId="0" fontId="17" fillId="2" borderId="54" xfId="0" applyFont="1" applyFill="1" applyBorder="1" applyAlignment="1" applyProtection="1">
      <alignment horizontal="left" vertical="top"/>
      <protection locked="0"/>
    </xf>
    <xf numFmtId="0" fontId="29" fillId="2" borderId="5" xfId="0" applyFont="1" applyFill="1" applyBorder="1" applyAlignment="1" applyProtection="1">
      <alignment vertical="top"/>
      <protection locked="0"/>
    </xf>
    <xf numFmtId="0" fontId="11" fillId="2" borderId="6" xfId="0" applyFont="1" applyFill="1" applyBorder="1" applyAlignment="1" applyProtection="1">
      <alignment vertical="top" wrapText="1"/>
      <protection locked="0"/>
    </xf>
    <xf numFmtId="0" fontId="11" fillId="2" borderId="6" xfId="0" applyFont="1" applyFill="1" applyBorder="1" applyAlignment="1" applyProtection="1">
      <alignment wrapText="1"/>
      <protection locked="0"/>
    </xf>
    <xf numFmtId="0" fontId="11" fillId="2" borderId="7" xfId="0" applyFont="1" applyFill="1" applyBorder="1" applyAlignment="1" applyProtection="1">
      <alignment wrapText="1"/>
      <protection locked="0"/>
    </xf>
    <xf numFmtId="42" fontId="0" fillId="2" borderId="0" xfId="0" applyNumberFormat="1" applyFill="1" applyAlignment="1">
      <alignment horizontal="center"/>
    </xf>
    <xf numFmtId="0" fontId="48" fillId="2" borderId="0" xfId="0" applyFont="1" applyFill="1"/>
    <xf numFmtId="9" fontId="0" fillId="2" borderId="0" xfId="0" applyNumberFormat="1" applyFill="1"/>
    <xf numFmtId="0" fontId="11" fillId="2" borderId="0" xfId="0" applyFont="1" applyFill="1" applyAlignment="1">
      <alignment vertical="center" wrapText="1"/>
    </xf>
    <xf numFmtId="42" fontId="0" fillId="2" borderId="0" xfId="0" applyNumberFormat="1" applyFill="1" applyAlignment="1">
      <alignment vertical="center"/>
    </xf>
    <xf numFmtId="42" fontId="0" fillId="0" borderId="0" xfId="0" applyNumberFormat="1" applyAlignment="1">
      <alignment horizontal="center"/>
    </xf>
    <xf numFmtId="0" fontId="11" fillId="2" borderId="13" xfId="0" applyFont="1" applyFill="1" applyBorder="1" applyAlignment="1">
      <alignment wrapText="1"/>
    </xf>
    <xf numFmtId="42" fontId="48" fillId="2" borderId="13" xfId="0" applyNumberFormat="1" applyFont="1" applyFill="1" applyBorder="1"/>
    <xf numFmtId="42" fontId="48" fillId="2" borderId="0" xfId="0" applyNumberFormat="1" applyFont="1" applyFill="1"/>
    <xf numFmtId="0" fontId="0" fillId="2" borderId="13" xfId="0" applyFill="1" applyBorder="1" applyAlignment="1">
      <alignment horizontal="center"/>
    </xf>
    <xf numFmtId="0" fontId="12" fillId="2" borderId="0" xfId="0" applyFont="1" applyFill="1" applyAlignment="1">
      <alignment wrapText="1"/>
    </xf>
    <xf numFmtId="2" fontId="0" fillId="2" borderId="0" xfId="0" applyNumberFormat="1" applyFill="1"/>
    <xf numFmtId="167" fontId="0" fillId="0" borderId="0" xfId="2" applyNumberFormat="1" applyFont="1" applyFill="1" applyAlignment="1" applyProtection="1">
      <alignment horizontal="center"/>
    </xf>
    <xf numFmtId="0" fontId="41" fillId="3" borderId="0" xfId="0" applyFont="1" applyFill="1"/>
    <xf numFmtId="0" fontId="43" fillId="3" borderId="0" xfId="0" applyFont="1" applyFill="1"/>
    <xf numFmtId="2" fontId="0" fillId="0" borderId="0" xfId="0" applyNumberFormat="1"/>
    <xf numFmtId="167" fontId="0" fillId="0" borderId="13" xfId="2" applyNumberFormat="1" applyFont="1" applyFill="1" applyBorder="1" applyAlignment="1" applyProtection="1">
      <alignment horizontal="center"/>
      <protection locked="0"/>
    </xf>
    <xf numFmtId="167" fontId="0" fillId="0" borderId="0" xfId="2" applyNumberFormat="1" applyFont="1" applyFill="1" applyAlignment="1" applyProtection="1">
      <alignment horizontal="center"/>
      <protection locked="0"/>
    </xf>
    <xf numFmtId="167" fontId="0" fillId="0" borderId="0" xfId="2" applyNumberFormat="1" applyFont="1" applyFill="1" applyProtection="1">
      <protection locked="0"/>
    </xf>
    <xf numFmtId="44" fontId="0" fillId="0" borderId="0" xfId="2" applyFont="1" applyFill="1" applyAlignment="1" applyProtection="1">
      <alignment horizontal="center"/>
    </xf>
    <xf numFmtId="44" fontId="0" fillId="0" borderId="0" xfId="2" applyFont="1" applyFill="1" applyAlignment="1" applyProtection="1">
      <alignment horizontal="center" vertical="center"/>
    </xf>
    <xf numFmtId="0" fontId="4" fillId="2" borderId="0" xfId="0" applyFont="1" applyFill="1" applyAlignment="1">
      <alignment vertical="top" wrapText="1"/>
    </xf>
    <xf numFmtId="0" fontId="1" fillId="2" borderId="55" xfId="0" applyFont="1" applyFill="1" applyBorder="1" applyProtection="1">
      <protection locked="0"/>
    </xf>
    <xf numFmtId="0" fontId="0" fillId="2" borderId="30" xfId="0" applyFill="1" applyBorder="1" applyProtection="1">
      <protection locked="0"/>
    </xf>
    <xf numFmtId="0" fontId="4" fillId="2" borderId="30" xfId="0" applyFont="1" applyFill="1" applyBorder="1" applyProtection="1">
      <protection locked="0"/>
    </xf>
    <xf numFmtId="0" fontId="4" fillId="2" borderId="56" xfId="0" applyFont="1" applyFill="1" applyBorder="1" applyProtection="1">
      <protection locked="0"/>
    </xf>
    <xf numFmtId="0" fontId="39" fillId="2" borderId="0" xfId="0" applyFont="1" applyFill="1"/>
    <xf numFmtId="0" fontId="39" fillId="2" borderId="13" xfId="0" applyFont="1" applyFill="1" applyBorder="1"/>
    <xf numFmtId="0" fontId="9" fillId="2" borderId="0" xfId="0" applyFont="1" applyFill="1" applyProtection="1">
      <protection locked="0"/>
    </xf>
    <xf numFmtId="0" fontId="6" fillId="2" borderId="0" xfId="0" applyFont="1" applyFill="1" applyProtection="1">
      <protection locked="0"/>
    </xf>
    <xf numFmtId="0" fontId="7" fillId="2" borderId="0" xfId="0" applyFont="1" applyFill="1" applyProtection="1">
      <protection locked="0"/>
    </xf>
    <xf numFmtId="0" fontId="4" fillId="2" borderId="0" xfId="0" applyFont="1" applyFill="1" applyProtection="1">
      <protection locked="0"/>
    </xf>
    <xf numFmtId="0" fontId="8" fillId="2" borderId="0" xfId="0" applyFont="1" applyFill="1" applyProtection="1">
      <protection locked="0"/>
    </xf>
    <xf numFmtId="0" fontId="4" fillId="2" borderId="0" xfId="0" applyFont="1" applyFill="1" applyAlignment="1" applyProtection="1">
      <alignment horizontal="center"/>
      <protection locked="0"/>
    </xf>
    <xf numFmtId="0" fontId="11" fillId="2" borderId="0" xfId="0" applyFont="1" applyFill="1" applyAlignment="1" applyProtection="1">
      <alignment vertical="top"/>
      <protection locked="0"/>
    </xf>
    <xf numFmtId="0" fontId="11" fillId="2" borderId="0" xfId="0" applyFont="1" applyFill="1" applyProtection="1">
      <protection locked="0"/>
    </xf>
    <xf numFmtId="0" fontId="5" fillId="2" borderId="0" xfId="0" applyFont="1" applyFill="1" applyProtection="1">
      <protection locked="0"/>
    </xf>
    <xf numFmtId="0" fontId="20" fillId="2" borderId="0" xfId="0" applyFont="1" applyFill="1" applyAlignment="1" applyProtection="1">
      <alignment horizontal="center"/>
      <protection locked="0"/>
    </xf>
    <xf numFmtId="0" fontId="38" fillId="2" borderId="12" xfId="0" applyFont="1" applyFill="1" applyBorder="1" applyProtection="1">
      <protection locked="0"/>
    </xf>
    <xf numFmtId="0" fontId="4" fillId="2" borderId="13" xfId="0" applyFont="1" applyFill="1" applyBorder="1" applyProtection="1">
      <protection locked="0"/>
    </xf>
    <xf numFmtId="0" fontId="4" fillId="2" borderId="1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8" fillId="2" borderId="15" xfId="0" applyFont="1" applyFill="1" applyBorder="1" applyProtection="1">
      <protection locked="0"/>
    </xf>
    <xf numFmtId="0" fontId="4" fillId="2" borderId="16" xfId="0" applyFont="1" applyFill="1" applyBorder="1" applyAlignment="1" applyProtection="1">
      <alignment horizontal="center"/>
      <protection locked="0"/>
    </xf>
    <xf numFmtId="0" fontId="4" fillId="2" borderId="15" xfId="0" applyFont="1" applyFill="1" applyBorder="1" applyAlignment="1" applyProtection="1">
      <alignment vertical="top"/>
      <protection locked="0"/>
    </xf>
    <xf numFmtId="0" fontId="0" fillId="2" borderId="0" xfId="0" applyFill="1" applyAlignment="1" applyProtection="1">
      <alignment vertical="top"/>
      <protection locked="0"/>
    </xf>
    <xf numFmtId="0" fontId="0" fillId="2" borderId="16" xfId="0" applyFill="1" applyBorder="1" applyProtection="1">
      <protection locked="0"/>
    </xf>
    <xf numFmtId="0" fontId="4" fillId="2" borderId="15" xfId="0" quotePrefix="1" applyFont="1" applyFill="1" applyBorder="1" applyAlignment="1" applyProtection="1">
      <alignment horizontal="center" vertical="top"/>
      <protection locked="0"/>
    </xf>
    <xf numFmtId="0" fontId="10" fillId="2" borderId="0" xfId="0" applyFont="1" applyFill="1" applyAlignment="1" applyProtection="1">
      <alignment vertical="top" wrapText="1"/>
      <protection locked="0"/>
    </xf>
    <xf numFmtId="0" fontId="4" fillId="2" borderId="0" xfId="0" applyFont="1" applyFill="1" applyAlignment="1" applyProtection="1">
      <alignment vertical="top"/>
      <protection locked="0"/>
    </xf>
    <xf numFmtId="0" fontId="8" fillId="2" borderId="12" xfId="0" applyFont="1" applyFill="1" applyBorder="1" applyProtection="1">
      <protection locked="0"/>
    </xf>
    <xf numFmtId="0" fontId="4" fillId="2" borderId="15" xfId="0"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18" fillId="2" borderId="0" xfId="0" applyFont="1" applyFill="1" applyAlignment="1" applyProtection="1">
      <alignment vertical="top" wrapText="1"/>
      <protection locked="0"/>
    </xf>
    <xf numFmtId="0" fontId="0" fillId="2" borderId="0" xfId="0" applyFill="1" applyAlignment="1" applyProtection="1">
      <alignment horizontal="center" vertical="center" wrapText="1"/>
      <protection locked="0"/>
    </xf>
    <xf numFmtId="0" fontId="0" fillId="2" borderId="0" xfId="0" applyFill="1" applyAlignment="1" applyProtection="1">
      <alignment horizontal="left" vertical="top" wrapText="1"/>
      <protection locked="0"/>
    </xf>
    <xf numFmtId="0" fontId="4" fillId="0" borderId="0" xfId="0" applyFont="1" applyAlignment="1" applyProtection="1">
      <alignment horizontal="center"/>
      <protection locked="0"/>
    </xf>
    <xf numFmtId="0" fontId="4" fillId="0" borderId="0" xfId="0" applyFont="1" applyProtection="1">
      <protection locked="0"/>
    </xf>
    <xf numFmtId="6" fontId="40" fillId="2" borderId="37" xfId="0" applyNumberFormat="1" applyFont="1" applyFill="1" applyBorder="1" applyProtection="1">
      <protection locked="0"/>
    </xf>
    <xf numFmtId="0" fontId="17" fillId="2" borderId="5" xfId="0" applyFont="1" applyFill="1" applyBorder="1" applyAlignment="1" applyProtection="1">
      <alignment horizontal="left" vertical="top" wrapText="1"/>
      <protection locked="0"/>
    </xf>
    <xf numFmtId="0" fontId="17" fillId="2" borderId="6" xfId="0" applyFont="1" applyFill="1" applyBorder="1" applyAlignment="1" applyProtection="1">
      <alignment horizontal="left" vertical="top" wrapText="1"/>
      <protection locked="0"/>
    </xf>
    <xf numFmtId="0" fontId="17" fillId="2" borderId="7"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0" fillId="2" borderId="6" xfId="0" applyFill="1" applyBorder="1" applyAlignment="1">
      <alignment wrapText="1"/>
    </xf>
    <xf numFmtId="0" fontId="0" fillId="2" borderId="7" xfId="0" applyFill="1" applyBorder="1" applyAlignment="1">
      <alignment wrapText="1"/>
    </xf>
    <xf numFmtId="0" fontId="0" fillId="2" borderId="8" xfId="0" applyFill="1" applyBorder="1" applyAlignment="1">
      <alignment wrapText="1"/>
    </xf>
    <xf numFmtId="0" fontId="0" fillId="2" borderId="0" xfId="0" applyFill="1" applyAlignment="1">
      <alignment wrapText="1"/>
    </xf>
    <xf numFmtId="0" fontId="0" fillId="2" borderId="9" xfId="0" applyFill="1" applyBorder="1" applyAlignment="1">
      <alignment wrapText="1"/>
    </xf>
    <xf numFmtId="0" fontId="0" fillId="2" borderId="10" xfId="0" applyFill="1" applyBorder="1" applyAlignment="1">
      <alignment wrapText="1"/>
    </xf>
    <xf numFmtId="0" fontId="0" fillId="2" borderId="1" xfId="0" applyFill="1" applyBorder="1" applyAlignment="1">
      <alignment wrapText="1"/>
    </xf>
    <xf numFmtId="0" fontId="0" fillId="2" borderId="11" xfId="0" applyFill="1" applyBorder="1" applyAlignment="1">
      <alignment wrapText="1"/>
    </xf>
    <xf numFmtId="0" fontId="33" fillId="2" borderId="20" xfId="0" applyFont="1"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47" fillId="2" borderId="6" xfId="0" applyFont="1" applyFill="1" applyBorder="1" applyAlignment="1" applyProtection="1">
      <alignment horizontal="left" vertical="top" wrapText="1"/>
      <protection locked="0"/>
    </xf>
    <xf numFmtId="0" fontId="47" fillId="2" borderId="9" xfId="0" applyFont="1" applyFill="1" applyBorder="1" applyAlignment="1" applyProtection="1">
      <alignment horizontal="left" vertical="top" wrapText="1"/>
      <protection locked="0"/>
    </xf>
    <xf numFmtId="0" fontId="47" fillId="2" borderId="8" xfId="0" applyFont="1" applyFill="1" applyBorder="1" applyAlignment="1" applyProtection="1">
      <alignment horizontal="left" vertical="top" wrapText="1"/>
      <protection locked="0"/>
    </xf>
    <xf numFmtId="0" fontId="47" fillId="2" borderId="0" xfId="0" applyFont="1" applyFill="1" applyAlignment="1" applyProtection="1">
      <alignment horizontal="left" vertical="top" wrapText="1"/>
      <protection locked="0"/>
    </xf>
    <xf numFmtId="0" fontId="0" fillId="0" borderId="8" xfId="0" applyBorder="1" applyAlignment="1" applyProtection="1">
      <alignment wrapText="1"/>
      <protection locked="0"/>
    </xf>
    <xf numFmtId="0" fontId="0" fillId="0" borderId="0" xfId="0" applyAlignment="1" applyProtection="1">
      <alignment wrapText="1"/>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0" fillId="0" borderId="1" xfId="0" applyBorder="1" applyAlignment="1" applyProtection="1">
      <alignment wrapText="1"/>
      <protection locked="0"/>
    </xf>
    <xf numFmtId="0" fontId="0" fillId="0" borderId="11" xfId="0" applyBorder="1" applyAlignment="1" applyProtection="1">
      <alignment wrapText="1"/>
      <protection locked="0"/>
    </xf>
    <xf numFmtId="0" fontId="10" fillId="2" borderId="0" xfId="0" applyFont="1" applyFill="1" applyAlignment="1">
      <alignment horizontal="left" vertical="top" wrapText="1"/>
    </xf>
    <xf numFmtId="0" fontId="0" fillId="2" borderId="0" xfId="0" applyFill="1" applyAlignment="1">
      <alignment horizontal="left" vertical="top" wrapText="1"/>
    </xf>
    <xf numFmtId="0" fontId="4" fillId="2" borderId="0" xfId="0" applyFont="1" applyFill="1" applyAlignment="1">
      <alignment horizontal="left" vertical="top" wrapText="1"/>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10" fillId="2" borderId="0" xfId="0" applyFont="1" applyFill="1" applyAlignment="1">
      <alignment vertical="top" wrapText="1"/>
    </xf>
    <xf numFmtId="0" fontId="4" fillId="2" borderId="31" xfId="0" applyFont="1" applyFill="1" applyBorder="1" applyAlignment="1">
      <alignment horizontal="center"/>
    </xf>
    <xf numFmtId="0" fontId="4" fillId="2" borderId="32" xfId="0" applyFont="1" applyFill="1" applyBorder="1" applyAlignment="1">
      <alignment horizontal="center"/>
    </xf>
    <xf numFmtId="0" fontId="4" fillId="2" borderId="33" xfId="0" applyFont="1" applyFill="1" applyBorder="1" applyAlignment="1">
      <alignment horizontal="center"/>
    </xf>
    <xf numFmtId="0" fontId="4" fillId="2" borderId="0" xfId="0" applyFont="1" applyFill="1" applyAlignment="1" applyProtection="1">
      <alignment vertical="top" wrapText="1"/>
      <protection locked="0"/>
    </xf>
    <xf numFmtId="0" fontId="0" fillId="2" borderId="0" xfId="0" applyFill="1" applyAlignment="1" applyProtection="1">
      <alignment vertical="top" wrapText="1"/>
      <protection locked="0"/>
    </xf>
    <xf numFmtId="0" fontId="0" fillId="2" borderId="16" xfId="0" applyFill="1" applyBorder="1" applyProtection="1">
      <protection locked="0"/>
    </xf>
    <xf numFmtId="0" fontId="0" fillId="2" borderId="0" xfId="0" applyFill="1" applyAlignment="1">
      <alignment vertical="top" wrapText="1"/>
    </xf>
    <xf numFmtId="0" fontId="0" fillId="2" borderId="9" xfId="0" applyFill="1" applyBorder="1" applyAlignment="1">
      <alignment vertical="top" wrapText="1"/>
    </xf>
    <xf numFmtId="0" fontId="12" fillId="2" borderId="0" xfId="0" applyFont="1" applyFill="1" applyAlignment="1">
      <alignment wrapText="1"/>
    </xf>
    <xf numFmtId="0" fontId="30" fillId="2" borderId="20" xfId="0" applyFont="1" applyFill="1" applyBorder="1" applyAlignment="1" applyProtection="1">
      <alignment horizontal="center" vertical="center" wrapText="1"/>
      <protection locked="0"/>
    </xf>
    <xf numFmtId="0" fontId="13" fillId="0" borderId="29" xfId="0" applyFont="1" applyBorder="1" applyAlignment="1" applyProtection="1">
      <alignment horizontal="center" vertical="center"/>
      <protection locked="0"/>
    </xf>
    <xf numFmtId="0" fontId="2" fillId="2" borderId="0" xfId="0" applyFont="1" applyFill="1" applyAlignment="1">
      <alignment horizontal="center"/>
    </xf>
    <xf numFmtId="0" fontId="0" fillId="2" borderId="0" xfId="0" applyFill="1" applyAlignment="1">
      <alignment horizontal="center"/>
    </xf>
    <xf numFmtId="0" fontId="3" fillId="2" borderId="2" xfId="0" applyFont="1" applyFill="1" applyBorder="1" applyAlignment="1">
      <alignment horizontal="center" vertical="top"/>
    </xf>
    <xf numFmtId="0" fontId="0" fillId="2" borderId="2" xfId="0" applyFill="1" applyBorder="1" applyAlignment="1">
      <alignment horizontal="center" vertical="top"/>
    </xf>
    <xf numFmtId="0" fontId="20" fillId="2" borderId="23" xfId="0" applyFont="1" applyFill="1" applyBorder="1" applyAlignment="1">
      <alignment horizontal="center" vertical="center"/>
    </xf>
    <xf numFmtId="0" fontId="28" fillId="0" borderId="23" xfId="0" applyFont="1" applyBorder="1" applyAlignment="1">
      <alignment horizontal="center" vertical="center"/>
    </xf>
    <xf numFmtId="0" fontId="4" fillId="2" borderId="0" xfId="0" applyFont="1" applyFill="1" applyAlignment="1" applyProtection="1">
      <alignment wrapText="1"/>
      <protection locked="0"/>
    </xf>
    <xf numFmtId="0" fontId="0" fillId="2" borderId="0" xfId="0" applyFill="1" applyAlignment="1" applyProtection="1">
      <alignment wrapText="1"/>
      <protection locked="0"/>
    </xf>
    <xf numFmtId="0" fontId="3" fillId="2" borderId="2" xfId="0" applyFont="1" applyFill="1" applyBorder="1" applyAlignment="1" applyProtection="1">
      <alignment horizontal="center" vertical="top"/>
      <protection locked="0"/>
    </xf>
    <xf numFmtId="0" fontId="0" fillId="2" borderId="2" xfId="0" applyFill="1" applyBorder="1" applyProtection="1">
      <protection locked="0"/>
    </xf>
    <xf numFmtId="0" fontId="20" fillId="2" borderId="23" xfId="0" applyFont="1" applyFill="1" applyBorder="1" applyAlignment="1" applyProtection="1">
      <alignment horizontal="center" vertical="center"/>
      <protection locked="0"/>
    </xf>
    <xf numFmtId="0" fontId="28" fillId="0" borderId="23" xfId="0" applyFont="1" applyBorder="1" applyAlignment="1" applyProtection="1">
      <alignment vertical="center"/>
      <protection locked="0"/>
    </xf>
    <xf numFmtId="0" fontId="20" fillId="2" borderId="0" xfId="0" applyFont="1" applyFill="1" applyAlignment="1">
      <alignment horizontal="center" vertical="center"/>
    </xf>
    <xf numFmtId="0" fontId="28" fillId="0" borderId="0" xfId="0" applyFont="1" applyAlignment="1">
      <alignment vertical="center"/>
    </xf>
    <xf numFmtId="0" fontId="0" fillId="2" borderId="2" xfId="0" applyFill="1" applyBorder="1"/>
    <xf numFmtId="0" fontId="28" fillId="2" borderId="23" xfId="0" applyFont="1" applyFill="1" applyBorder="1" applyAlignment="1">
      <alignment horizontal="center" vertical="center"/>
    </xf>
    <xf numFmtId="0" fontId="2" fillId="2" borderId="0" xfId="0" applyFont="1" applyFill="1" applyAlignment="1">
      <alignment horizontal="center" wrapText="1"/>
    </xf>
    <xf numFmtId="0" fontId="10" fillId="4" borderId="51" xfId="0" applyFont="1" applyFill="1" applyBorder="1" applyAlignment="1">
      <alignment horizontal="left" wrapText="1"/>
    </xf>
    <xf numFmtId="0" fontId="10" fillId="4" borderId="52" xfId="0" applyFont="1" applyFill="1" applyBorder="1" applyAlignment="1">
      <alignment horizontal="left" wrapText="1"/>
    </xf>
    <xf numFmtId="0" fontId="10" fillId="4" borderId="45" xfId="0" applyFont="1" applyFill="1" applyBorder="1" applyAlignment="1">
      <alignment horizontal="left" wrapText="1"/>
    </xf>
    <xf numFmtId="0" fontId="10" fillId="4" borderId="27" xfId="0" applyFont="1" applyFill="1" applyBorder="1" applyAlignment="1">
      <alignment horizontal="left" wrapText="1"/>
    </xf>
    <xf numFmtId="0" fontId="2" fillId="2" borderId="0" xfId="0" applyFont="1" applyFill="1" applyAlignment="1" applyProtection="1">
      <alignment horizontal="center" wrapText="1"/>
      <protection locked="0"/>
    </xf>
    <xf numFmtId="0" fontId="4" fillId="2" borderId="18" xfId="0" applyFont="1" applyFill="1" applyBorder="1" applyAlignment="1" applyProtection="1">
      <alignment vertical="top" wrapText="1"/>
      <protection locked="0"/>
    </xf>
    <xf numFmtId="0" fontId="0" fillId="2" borderId="18" xfId="0" applyFill="1" applyBorder="1" applyAlignment="1" applyProtection="1">
      <alignment vertical="top" wrapText="1"/>
      <protection locked="0"/>
    </xf>
    <xf numFmtId="0" fontId="0" fillId="2" borderId="19" xfId="0" applyFill="1" applyBorder="1" applyProtection="1">
      <protection locked="0"/>
    </xf>
    <xf numFmtId="0" fontId="4" fillId="2" borderId="0" xfId="0" applyFont="1" applyFill="1" applyAlignment="1" applyProtection="1">
      <alignment vertical="top"/>
      <protection locked="0"/>
    </xf>
    <xf numFmtId="0" fontId="0" fillId="2" borderId="0" xfId="0" applyFill="1" applyAlignment="1" applyProtection="1">
      <alignment vertical="top"/>
      <protection locked="0"/>
    </xf>
    <xf numFmtId="0" fontId="4" fillId="2" borderId="17" xfId="0" applyFont="1" applyFill="1" applyBorder="1" applyAlignment="1" applyProtection="1">
      <alignment vertical="top" wrapText="1"/>
      <protection locked="0"/>
    </xf>
    <xf numFmtId="0" fontId="0" fillId="2" borderId="18" xfId="0" applyFill="1" applyBorder="1" applyProtection="1">
      <protection locked="0"/>
    </xf>
    <xf numFmtId="0" fontId="4" fillId="2" borderId="15" xfId="0" applyFont="1" applyFill="1" applyBorder="1" applyAlignment="1">
      <alignment horizontal="left" vertical="top" wrapText="1"/>
    </xf>
    <xf numFmtId="0" fontId="0" fillId="2" borderId="0" xfId="0" applyFill="1" applyAlignment="1">
      <alignment horizontal="left" vertical="top"/>
    </xf>
    <xf numFmtId="0" fontId="0" fillId="2" borderId="16" xfId="0" applyFill="1" applyBorder="1" applyAlignment="1">
      <alignment horizontal="left" vertical="top"/>
    </xf>
    <xf numFmtId="0" fontId="0" fillId="2" borderId="15" xfId="0" applyFill="1" applyBorder="1" applyAlignment="1">
      <alignment horizontal="left" vertical="top"/>
    </xf>
    <xf numFmtId="0" fontId="0" fillId="2" borderId="17" xfId="0" applyFill="1" applyBorder="1"/>
    <xf numFmtId="0" fontId="0" fillId="2" borderId="18" xfId="0" applyFill="1" applyBorder="1"/>
    <xf numFmtId="0" fontId="0" fillId="2" borderId="19" xfId="0" applyFill="1" applyBorder="1"/>
    <xf numFmtId="0" fontId="4" fillId="2" borderId="0" xfId="0" applyFont="1" applyFill="1" applyAlignment="1">
      <alignment wrapText="1"/>
    </xf>
    <xf numFmtId="0" fontId="4" fillId="2" borderId="0" xfId="0" applyFont="1" applyFill="1" applyAlignment="1">
      <alignment vertical="top" wrapText="1"/>
    </xf>
    <xf numFmtId="0" fontId="30" fillId="2" borderId="3"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3" fillId="2" borderId="20"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34" fillId="0" borderId="29" xfId="0"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5"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0" fillId="2" borderId="19" xfId="0" applyFill="1" applyBorder="1" applyAlignment="1">
      <alignment wrapText="1"/>
    </xf>
    <xf numFmtId="0" fontId="19" fillId="2" borderId="6" xfId="0" applyFont="1" applyFill="1" applyBorder="1" applyAlignment="1" applyProtection="1">
      <alignment horizontal="left" vertical="top" wrapText="1"/>
      <protection locked="0"/>
    </xf>
    <xf numFmtId="0" fontId="9" fillId="2" borderId="6" xfId="0" applyFont="1" applyFill="1" applyBorder="1" applyProtection="1">
      <protection locked="0"/>
    </xf>
    <xf numFmtId="0" fontId="9" fillId="2" borderId="7" xfId="0" applyFont="1" applyFill="1" applyBorder="1" applyProtection="1">
      <protection locked="0"/>
    </xf>
    <xf numFmtId="0" fontId="19" fillId="2" borderId="8" xfId="0" applyFont="1" applyFill="1" applyBorder="1" applyAlignment="1" applyProtection="1">
      <alignment horizontal="left" vertical="top" wrapText="1"/>
      <protection locked="0"/>
    </xf>
    <xf numFmtId="0" fontId="19" fillId="2" borderId="0" xfId="0" applyFont="1" applyFill="1" applyAlignment="1" applyProtection="1">
      <alignment horizontal="left" vertical="top" wrapText="1"/>
      <protection locked="0"/>
    </xf>
    <xf numFmtId="0" fontId="9" fillId="2" borderId="0" xfId="0" applyFont="1" applyFill="1" applyProtection="1">
      <protection locked="0"/>
    </xf>
    <xf numFmtId="0" fontId="9" fillId="2" borderId="9" xfId="0" applyFont="1" applyFill="1" applyBorder="1" applyProtection="1">
      <protection locked="0"/>
    </xf>
    <xf numFmtId="0" fontId="18" fillId="2" borderId="8" xfId="0" applyFont="1" applyFill="1" applyBorder="1" applyAlignment="1" applyProtection="1">
      <alignment wrapText="1"/>
      <protection locked="0"/>
    </xf>
    <xf numFmtId="0" fontId="18" fillId="2" borderId="0" xfId="0" applyFont="1" applyFill="1" applyAlignment="1" applyProtection="1">
      <alignment wrapText="1"/>
      <protection locked="0"/>
    </xf>
    <xf numFmtId="0" fontId="18" fillId="2" borderId="10" xfId="0" applyFont="1" applyFill="1" applyBorder="1" applyAlignment="1" applyProtection="1">
      <alignment wrapText="1"/>
      <protection locked="0"/>
    </xf>
    <xf numFmtId="0" fontId="18" fillId="2" borderId="1" xfId="0" applyFont="1" applyFill="1" applyBorder="1" applyAlignment="1" applyProtection="1">
      <alignment wrapText="1"/>
      <protection locked="0"/>
    </xf>
    <xf numFmtId="0" fontId="9" fillId="2" borderId="1" xfId="0" applyFont="1" applyFill="1" applyBorder="1" applyProtection="1">
      <protection locked="0"/>
    </xf>
    <xf numFmtId="0" fontId="9" fillId="2" borderId="11" xfId="0" applyFont="1" applyFill="1" applyBorder="1" applyProtection="1">
      <protection locked="0"/>
    </xf>
    <xf numFmtId="0" fontId="33" fillId="2" borderId="3" xfId="0" applyFont="1" applyFill="1" applyBorder="1" applyAlignment="1">
      <alignment horizontal="center" vertical="center" wrapText="1"/>
    </xf>
    <xf numFmtId="0" fontId="33" fillId="2" borderId="3" xfId="0" applyFont="1" applyFill="1" applyBorder="1" applyAlignment="1">
      <alignment horizontal="center" vertical="center"/>
    </xf>
    <xf numFmtId="0" fontId="13" fillId="0" borderId="29" xfId="0" applyFont="1" applyBorder="1" applyAlignment="1">
      <alignment horizontal="center" vertical="center"/>
    </xf>
    <xf numFmtId="0" fontId="34" fillId="0" borderId="21" xfId="0" applyFont="1" applyBorder="1" applyAlignment="1">
      <alignment horizontal="center" vertical="center" wrapText="1"/>
    </xf>
    <xf numFmtId="0" fontId="5" fillId="2" borderId="0" xfId="0" applyFont="1" applyFill="1" applyAlignment="1">
      <alignment horizontal="center"/>
    </xf>
    <xf numFmtId="0" fontId="0" fillId="2" borderId="0" xfId="0" applyFill="1"/>
    <xf numFmtId="0" fontId="8" fillId="2" borderId="0" xfId="0" applyFont="1" applyFill="1" applyAlignment="1">
      <alignment horizontal="center"/>
    </xf>
    <xf numFmtId="0" fontId="33" fillId="2" borderId="3" xfId="0" applyFont="1" applyFill="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4" fillId="2" borderId="15" xfId="0" applyFont="1" applyFill="1" applyBorder="1" applyAlignment="1" applyProtection="1">
      <alignment vertical="top" wrapText="1"/>
      <protection locked="0"/>
    </xf>
    <xf numFmtId="0" fontId="0" fillId="2" borderId="0" xfId="0" applyFill="1" applyProtection="1">
      <protection locked="0"/>
    </xf>
    <xf numFmtId="0" fontId="33" fillId="2" borderId="21" xfId="0" applyFont="1" applyFill="1" applyBorder="1" applyAlignment="1" applyProtection="1">
      <alignment horizontal="center" vertical="center" wrapText="1"/>
      <protection locked="0"/>
    </xf>
    <xf numFmtId="0" fontId="34" fillId="0" borderId="29" xfId="0" applyFont="1" applyBorder="1" applyAlignment="1" applyProtection="1">
      <alignment horizontal="center" vertical="center" wrapText="1"/>
      <protection locked="0"/>
    </xf>
    <xf numFmtId="0" fontId="4" fillId="2" borderId="15" xfId="0" applyFont="1" applyFill="1" applyBorder="1" applyAlignment="1" applyProtection="1">
      <alignment vertical="top"/>
      <protection locked="0"/>
    </xf>
    <xf numFmtId="0" fontId="4" fillId="2" borderId="38" xfId="0" applyFont="1" applyFill="1" applyBorder="1" applyAlignment="1">
      <alignment horizontal="center"/>
    </xf>
    <xf numFmtId="0" fontId="4" fillId="2" borderId="1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4" fillId="2" borderId="15"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8" fillId="2" borderId="0" xfId="0" applyFont="1" applyFill="1" applyAlignment="1" applyProtection="1">
      <alignment horizontal="center"/>
      <protection locked="0"/>
    </xf>
    <xf numFmtId="0" fontId="5" fillId="2" borderId="0" xfId="0" applyFont="1" applyFill="1" applyAlignment="1" applyProtection="1">
      <alignment horizontal="center"/>
      <protection locked="0"/>
    </xf>
    <xf numFmtId="0" fontId="4" fillId="2" borderId="0" xfId="0" applyFont="1" applyFill="1" applyAlignment="1" applyProtection="1">
      <alignment horizontal="left" vertical="top" wrapText="1"/>
      <protection locked="0"/>
    </xf>
    <xf numFmtId="0" fontId="4" fillId="2" borderId="40" xfId="0" applyFont="1" applyFill="1" applyBorder="1" applyAlignment="1">
      <alignment horizontal="center"/>
    </xf>
    <xf numFmtId="0" fontId="8" fillId="2" borderId="12" xfId="0" applyFont="1"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14" xfId="0" applyFill="1" applyBorder="1" applyAlignment="1" applyProtection="1">
      <alignment vertical="top" wrapText="1"/>
      <protection locked="0"/>
    </xf>
    <xf numFmtId="0" fontId="0" fillId="2" borderId="15" xfId="0" applyFill="1" applyBorder="1" applyAlignment="1" applyProtection="1">
      <alignment vertical="top" wrapText="1"/>
      <protection locked="0"/>
    </xf>
    <xf numFmtId="0" fontId="0" fillId="2" borderId="16" xfId="0" applyFill="1" applyBorder="1" applyAlignment="1" applyProtection="1">
      <alignment vertical="top" wrapText="1"/>
      <protection locked="0"/>
    </xf>
    <xf numFmtId="0" fontId="0" fillId="0" borderId="2" xfId="0" applyBorder="1" applyAlignment="1">
      <alignment horizontal="center" vertical="top"/>
    </xf>
    <xf numFmtId="0" fontId="25" fillId="2" borderId="18" xfId="0" applyFont="1" applyFill="1" applyBorder="1" applyAlignment="1">
      <alignment horizontal="left" wrapText="1"/>
    </xf>
    <xf numFmtId="0" fontId="21" fillId="2" borderId="23" xfId="0" applyFont="1" applyFill="1" applyBorder="1" applyAlignment="1">
      <alignment horizontal="left" vertical="top" wrapText="1"/>
    </xf>
    <xf numFmtId="0" fontId="21" fillId="2" borderId="0" xfId="0" applyFont="1" applyFill="1" applyAlignment="1">
      <alignment horizontal="left" vertical="top" wrapText="1"/>
    </xf>
    <xf numFmtId="0" fontId="8" fillId="2" borderId="0" xfId="0" applyFont="1" applyFill="1" applyAlignment="1">
      <alignment horizontal="left" wrapText="1"/>
    </xf>
    <xf numFmtId="0" fontId="20" fillId="2" borderId="23" xfId="0" applyFont="1" applyFill="1" applyBorder="1" applyAlignment="1">
      <alignment vertical="top" wrapText="1"/>
    </xf>
    <xf numFmtId="0" fontId="4" fillId="0" borderId="0" xfId="0" applyFont="1" applyAlignment="1">
      <alignment vertical="top" wrapText="1"/>
    </xf>
    <xf numFmtId="0" fontId="0" fillId="0" borderId="0" xfId="0" applyAlignment="1">
      <alignment vertical="top" wrapText="1"/>
    </xf>
    <xf numFmtId="0" fontId="8" fillId="2" borderId="0" xfId="0" applyFont="1" applyFill="1" applyAlignment="1">
      <alignment horizontal="left" vertical="top"/>
    </xf>
    <xf numFmtId="0" fontId="11" fillId="2" borderId="0" xfId="0" applyFont="1" applyFill="1" applyAlignment="1">
      <alignment wrapText="1"/>
    </xf>
    <xf numFmtId="0" fontId="0" fillId="0" borderId="18" xfId="0" applyBorder="1" applyAlignment="1">
      <alignment wrapText="1"/>
    </xf>
    <xf numFmtId="0" fontId="4"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vertical="center" wrapText="1"/>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3" fillId="2" borderId="0" xfId="0" applyFont="1" applyFill="1" applyAlignment="1">
      <alignment horizontal="center" vertical="top"/>
    </xf>
    <xf numFmtId="0" fontId="0" fillId="0" borderId="0" xfId="0"/>
    <xf numFmtId="0" fontId="10" fillId="4" borderId="51" xfId="0" applyFont="1" applyFill="1" applyBorder="1" applyAlignment="1">
      <alignment horizontal="left" vertical="top" wrapText="1"/>
    </xf>
    <xf numFmtId="0" fontId="0" fillId="0" borderId="52" xfId="0" applyBorder="1" applyAlignment="1">
      <alignment horizontal="left" vertical="top" wrapText="1"/>
    </xf>
    <xf numFmtId="0" fontId="0" fillId="0" borderId="45"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vertical="top" wrapText="1"/>
    </xf>
    <xf numFmtId="0" fontId="0" fillId="2" borderId="23" xfId="0" applyFill="1" applyBorder="1" applyAlignment="1">
      <alignment wrapText="1"/>
    </xf>
    <xf numFmtId="0" fontId="20" fillId="2" borderId="0" xfId="0" applyFont="1" applyFill="1" applyAlignment="1">
      <alignment vertical="top" wrapText="1"/>
    </xf>
    <xf numFmtId="0" fontId="28" fillId="2" borderId="0" xfId="0" applyFont="1" applyFill="1" applyAlignment="1">
      <alignment vertical="top" wrapText="1"/>
    </xf>
    <xf numFmtId="0" fontId="11" fillId="0" borderId="18" xfId="0" applyFont="1" applyBorder="1" applyAlignment="1">
      <alignment wrapText="1"/>
    </xf>
    <xf numFmtId="0" fontId="0" fillId="2" borderId="23" xfId="0" applyFill="1" applyBorder="1" applyAlignment="1">
      <alignment vertical="top" wrapText="1"/>
    </xf>
    <xf numFmtId="0" fontId="0" fillId="0" borderId="23" xfId="0" applyBorder="1" applyAlignment="1">
      <alignment wrapText="1"/>
    </xf>
    <xf numFmtId="0" fontId="0" fillId="0" borderId="0" xfId="0" applyAlignment="1">
      <alignment wrapText="1"/>
    </xf>
    <xf numFmtId="0" fontId="11" fillId="2" borderId="13" xfId="0" applyFont="1" applyFill="1" applyBorder="1" applyAlignment="1">
      <alignment vertical="top" wrapText="1"/>
    </xf>
    <xf numFmtId="0" fontId="11" fillId="0" borderId="0" xfId="0" applyFont="1" applyAlignment="1">
      <alignment vertical="top" wrapText="1"/>
    </xf>
    <xf numFmtId="0" fontId="25" fillId="2" borderId="2" xfId="0" applyFont="1" applyFill="1" applyBorder="1" applyAlignment="1">
      <alignment wrapText="1"/>
    </xf>
    <xf numFmtId="0" fontId="26" fillId="2" borderId="2" xfId="0" applyFont="1" applyFill="1" applyBorder="1" applyAlignment="1">
      <alignment wrapText="1"/>
    </xf>
    <xf numFmtId="0" fontId="0" fillId="2" borderId="2" xfId="0" applyFill="1" applyBorder="1" applyAlignment="1">
      <alignment wrapText="1"/>
    </xf>
    <xf numFmtId="0" fontId="0" fillId="2" borderId="8" xfId="0" applyFill="1" applyBorder="1" applyAlignment="1" applyProtection="1">
      <alignment vertical="top" wrapText="1"/>
      <protection locked="0"/>
    </xf>
    <xf numFmtId="0" fontId="0" fillId="2" borderId="9" xfId="0" applyFill="1" applyBorder="1" applyAlignment="1" applyProtection="1">
      <alignment wrapText="1"/>
      <protection locked="0"/>
    </xf>
    <xf numFmtId="0" fontId="0" fillId="2" borderId="8"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11" xfId="0" applyFill="1" applyBorder="1" applyAlignment="1" applyProtection="1">
      <alignment wrapText="1"/>
      <protection locked="0"/>
    </xf>
  </cellXfs>
  <cellStyles count="3">
    <cellStyle name="Neutraal" xfId="1" builtinId="28"/>
    <cellStyle name="Standaard" xfId="0" builtinId="0"/>
    <cellStyle name="Valuta" xfId="2" builtinId="4"/>
  </cellStyles>
  <dxfs count="0"/>
  <tableStyles count="0" defaultTableStyle="TableStyleMedium2" defaultPivotStyle="PivotStyleLight16"/>
  <colors>
    <mruColors>
      <color rgb="FF003399"/>
      <color rgb="FFFF6600"/>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282938</xdr:colOff>
      <xdr:row>0</xdr:row>
      <xdr:rowOff>708570</xdr:rowOff>
    </xdr:to>
    <xdr:pic>
      <xdr:nvPicPr>
        <xdr:cNvPr id="3" name="Afbeelding 2">
          <a:extLst>
            <a:ext uri="{FF2B5EF4-FFF2-40B4-BE49-F238E27FC236}">
              <a16:creationId xmlns:a16="http://schemas.microsoft.com/office/drawing/2014/main" id="{66B4E344-7A72-40B5-AD93-D8F696E6DA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75" t="15401" r="8466" b="14784"/>
        <a:stretch/>
      </xdr:blipFill>
      <xdr:spPr>
        <a:xfrm>
          <a:off x="0" y="0"/>
          <a:ext cx="1562251" cy="720000"/>
        </a:xfrm>
        <a:prstGeom prst="rect">
          <a:avLst/>
        </a:prstGeom>
      </xdr:spPr>
    </xdr:pic>
    <xdr:clientData/>
  </xdr:twoCellAnchor>
  <xdr:oneCellAnchor>
    <xdr:from>
      <xdr:col>8</xdr:col>
      <xdr:colOff>70838</xdr:colOff>
      <xdr:row>0</xdr:row>
      <xdr:rowOff>32208</xdr:rowOff>
    </xdr:from>
    <xdr:ext cx="1416765" cy="644155"/>
    <xdr:pic>
      <xdr:nvPicPr>
        <xdr:cNvPr id="4" name="Afbeelding 3">
          <a:extLst>
            <a:ext uri="{FF2B5EF4-FFF2-40B4-BE49-F238E27FC236}">
              <a16:creationId xmlns:a16="http://schemas.microsoft.com/office/drawing/2014/main" id="{BCCCC16F-D4EC-466A-904D-BEEF7AA5B4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75" t="15401" r="8466" b="14784"/>
        <a:stretch/>
      </xdr:blipFill>
      <xdr:spPr>
        <a:xfrm>
          <a:off x="6833588" y="32208"/>
          <a:ext cx="1416765" cy="644155"/>
        </a:xfrm>
        <a:prstGeom prst="rect">
          <a:avLst/>
        </a:prstGeom>
      </xdr:spPr>
    </xdr:pic>
    <xdr:clientData/>
  </xdr:oneCellAnchor>
  <xdr:oneCellAnchor>
    <xdr:from>
      <xdr:col>25</xdr:col>
      <xdr:colOff>0</xdr:colOff>
      <xdr:row>0</xdr:row>
      <xdr:rowOff>0</xdr:rowOff>
    </xdr:from>
    <xdr:ext cx="1558441" cy="708570"/>
    <xdr:pic>
      <xdr:nvPicPr>
        <xdr:cNvPr id="5" name="Afbeelding 4">
          <a:extLst>
            <a:ext uri="{FF2B5EF4-FFF2-40B4-BE49-F238E27FC236}">
              <a16:creationId xmlns:a16="http://schemas.microsoft.com/office/drawing/2014/main" id="{EBCEA78A-A46C-4D9A-B27D-69964A0159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75" t="15401" r="8466" b="14784"/>
        <a:stretch/>
      </xdr:blipFill>
      <xdr:spPr>
        <a:xfrm>
          <a:off x="6562725" y="0"/>
          <a:ext cx="1558441" cy="708570"/>
        </a:xfrm>
        <a:prstGeom prst="rect">
          <a:avLst/>
        </a:prstGeom>
      </xdr:spPr>
    </xdr:pic>
    <xdr:clientData/>
  </xdr:oneCellAnchor>
  <xdr:oneCellAnchor>
    <xdr:from>
      <xdr:col>41</xdr:col>
      <xdr:colOff>0</xdr:colOff>
      <xdr:row>0</xdr:row>
      <xdr:rowOff>0</xdr:rowOff>
    </xdr:from>
    <xdr:ext cx="1558441" cy="708570"/>
    <xdr:pic>
      <xdr:nvPicPr>
        <xdr:cNvPr id="6" name="Afbeelding 5">
          <a:extLst>
            <a:ext uri="{FF2B5EF4-FFF2-40B4-BE49-F238E27FC236}">
              <a16:creationId xmlns:a16="http://schemas.microsoft.com/office/drawing/2014/main" id="{50658A2C-8CFB-45F7-B720-96DF922288E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75" t="15401" r="8466" b="14784"/>
        <a:stretch/>
      </xdr:blipFill>
      <xdr:spPr>
        <a:xfrm>
          <a:off x="13201650" y="0"/>
          <a:ext cx="1558441" cy="708570"/>
        </a:xfrm>
        <a:prstGeom prst="rect">
          <a:avLst/>
        </a:prstGeom>
      </xdr:spPr>
    </xdr:pic>
    <xdr:clientData/>
  </xdr:oneCellAnchor>
  <xdr:oneCellAnchor>
    <xdr:from>
      <xdr:col>57</xdr:col>
      <xdr:colOff>0</xdr:colOff>
      <xdr:row>0</xdr:row>
      <xdr:rowOff>0</xdr:rowOff>
    </xdr:from>
    <xdr:ext cx="1558441" cy="708570"/>
    <xdr:pic>
      <xdr:nvPicPr>
        <xdr:cNvPr id="7" name="Afbeelding 6">
          <a:extLst>
            <a:ext uri="{FF2B5EF4-FFF2-40B4-BE49-F238E27FC236}">
              <a16:creationId xmlns:a16="http://schemas.microsoft.com/office/drawing/2014/main" id="{FB938438-66B3-4D35-B64C-A385833A858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75" t="15401" r="8466" b="14784"/>
        <a:stretch/>
      </xdr:blipFill>
      <xdr:spPr>
        <a:xfrm>
          <a:off x="19821525" y="0"/>
          <a:ext cx="1558441" cy="708570"/>
        </a:xfrm>
        <a:prstGeom prst="rect">
          <a:avLst/>
        </a:prstGeom>
      </xdr:spPr>
    </xdr:pic>
    <xdr:clientData/>
  </xdr:oneCellAnchor>
  <xdr:oneCellAnchor>
    <xdr:from>
      <xdr:col>73</xdr:col>
      <xdr:colOff>0</xdr:colOff>
      <xdr:row>0</xdr:row>
      <xdr:rowOff>0</xdr:rowOff>
    </xdr:from>
    <xdr:ext cx="1558441" cy="704760"/>
    <xdr:pic>
      <xdr:nvPicPr>
        <xdr:cNvPr id="9" name="Afbeelding 8">
          <a:extLst>
            <a:ext uri="{FF2B5EF4-FFF2-40B4-BE49-F238E27FC236}">
              <a16:creationId xmlns:a16="http://schemas.microsoft.com/office/drawing/2014/main" id="{3607F8E3-AFBC-4E0C-90FD-3FFCDFFD67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75" t="15401" r="8466" b="14784"/>
        <a:stretch/>
      </xdr:blipFill>
      <xdr:spPr>
        <a:xfrm>
          <a:off x="0" y="0"/>
          <a:ext cx="1558441" cy="704760"/>
        </a:xfrm>
        <a:prstGeom prst="rect">
          <a:avLst/>
        </a:prstGeom>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3F36-9CD5-45EC-8706-013F3CE7259F}">
  <dimension ref="A1:CD47"/>
  <sheetViews>
    <sheetView tabSelected="1" showRuler="0" showWhiteSpace="0" view="pageLayout" topLeftCell="A5" zoomScale="80" zoomScaleNormal="100" zoomScalePageLayoutView="80" workbookViewId="0">
      <selection activeCell="BF37" sqref="BF37:BT46"/>
    </sheetView>
  </sheetViews>
  <sheetFormatPr defaultColWidth="8.85546875" defaultRowHeight="15" x14ac:dyDescent="0.3"/>
  <cols>
    <col min="1" max="1" width="2.7109375" style="1" customWidth="1"/>
    <col min="2" max="2" width="15" style="1" customWidth="1"/>
    <col min="3" max="5" width="8.85546875" style="1"/>
    <col min="6" max="6" width="32.42578125" style="1" customWidth="1"/>
    <col min="7" max="7" width="17.42578125" style="1" customWidth="1"/>
    <col min="8" max="8" width="0.85546875" style="1" customWidth="1"/>
    <col min="9" max="9" width="20.140625" style="1" customWidth="1"/>
    <col min="10" max="10" width="0.42578125" style="6" customWidth="1"/>
    <col min="11" max="22" width="5" style="6" customWidth="1"/>
    <col min="23" max="23" width="0.42578125" style="6" customWidth="1"/>
    <col min="24" max="24" width="11.140625" style="1" customWidth="1"/>
    <col min="25" max="25" width="3" style="1" customWidth="1"/>
    <col min="26" max="26" width="5" style="185" customWidth="1"/>
    <col min="27" max="27" width="17.42578125" style="186" customWidth="1"/>
    <col min="28" max="37" width="5" style="185" customWidth="1"/>
    <col min="38" max="38" width="7.42578125" style="185" customWidth="1"/>
    <col min="39" max="39" width="0.42578125" style="185" customWidth="1"/>
    <col min="40" max="40" width="11.28515625" style="186" customWidth="1"/>
    <col min="41" max="41" width="2.42578125" style="186" customWidth="1"/>
    <col min="42" max="42" width="5" style="6" customWidth="1"/>
    <col min="43" max="43" width="17.42578125" style="1" customWidth="1"/>
    <col min="44" max="53" width="5" style="6" customWidth="1"/>
    <col min="54" max="54" width="7.42578125" style="6" customWidth="1"/>
    <col min="55" max="55" width="0.42578125" style="6" customWidth="1"/>
    <col min="56" max="56" width="11.28515625" style="1" customWidth="1"/>
    <col min="57" max="57" width="2.85546875" style="1" customWidth="1"/>
    <col min="58" max="58" width="5" style="6" customWidth="1"/>
    <col min="59" max="59" width="17.42578125" style="1" customWidth="1"/>
    <col min="60" max="69" width="5" style="6" customWidth="1"/>
    <col min="70" max="70" width="7.42578125" style="6" customWidth="1"/>
    <col min="71" max="71" width="0.42578125" style="6" customWidth="1"/>
    <col min="72" max="72" width="11.28515625" style="1" customWidth="1"/>
    <col min="73" max="73" width="2.85546875" style="1" customWidth="1"/>
    <col min="74" max="74" width="4.5703125" style="1" customWidth="1"/>
    <col min="75" max="75" width="13.7109375" style="1" customWidth="1"/>
    <col min="76" max="77" width="8.85546875" style="1"/>
    <col min="78" max="78" width="8.85546875" style="1" customWidth="1"/>
    <col min="79" max="79" width="9.140625" style="1" customWidth="1"/>
    <col min="80" max="80" width="17.42578125" style="1" customWidth="1"/>
    <col min="81" max="81" width="22.28515625" style="1" customWidth="1"/>
    <col min="82" max="82" width="0.85546875" style="1" customWidth="1"/>
    <col min="83" max="16384" width="8.85546875" style="1"/>
  </cols>
  <sheetData>
    <row r="1" spans="1:82" s="2" customFormat="1" ht="59.45" customHeight="1" x14ac:dyDescent="0.65">
      <c r="A1" s="241" t="s">
        <v>22</v>
      </c>
      <c r="B1" s="242"/>
      <c r="C1" s="242"/>
      <c r="D1" s="242"/>
      <c r="E1" s="242"/>
      <c r="F1" s="242"/>
      <c r="G1" s="242"/>
      <c r="H1" s="37"/>
      <c r="I1" s="257" t="s">
        <v>44</v>
      </c>
      <c r="J1" s="257"/>
      <c r="K1" s="257"/>
      <c r="L1" s="257"/>
      <c r="M1" s="257"/>
      <c r="N1" s="257"/>
      <c r="O1" s="257"/>
      <c r="P1" s="257"/>
      <c r="Q1" s="257"/>
      <c r="R1" s="257"/>
      <c r="S1" s="257"/>
      <c r="T1" s="257"/>
      <c r="U1" s="257"/>
      <c r="V1" s="257"/>
      <c r="W1" s="257"/>
      <c r="X1" s="257"/>
      <c r="Y1" s="37"/>
      <c r="Z1" s="262" t="s">
        <v>45</v>
      </c>
      <c r="AA1" s="262"/>
      <c r="AB1" s="262"/>
      <c r="AC1" s="262"/>
      <c r="AD1" s="262"/>
      <c r="AE1" s="262"/>
      <c r="AF1" s="262"/>
      <c r="AG1" s="262"/>
      <c r="AH1" s="262"/>
      <c r="AI1" s="262"/>
      <c r="AJ1" s="248"/>
      <c r="AK1" s="248"/>
      <c r="AL1" s="248"/>
      <c r="AM1" s="248"/>
      <c r="AN1" s="248"/>
      <c r="AO1" s="158"/>
      <c r="AP1" s="257" t="s">
        <v>238</v>
      </c>
      <c r="AQ1" s="257"/>
      <c r="AR1" s="257"/>
      <c r="AS1" s="257"/>
      <c r="AT1" s="257"/>
      <c r="AU1" s="257"/>
      <c r="AV1" s="257"/>
      <c r="AW1" s="257"/>
      <c r="AX1" s="257"/>
      <c r="AY1" s="257"/>
      <c r="AZ1" s="200"/>
      <c r="BA1" s="200"/>
      <c r="BB1" s="200"/>
      <c r="BC1" s="200"/>
      <c r="BD1" s="200"/>
      <c r="BE1" s="36"/>
      <c r="BF1" s="257" t="s">
        <v>64</v>
      </c>
      <c r="BG1" s="257"/>
      <c r="BH1" s="257"/>
      <c r="BI1" s="257"/>
      <c r="BJ1" s="257"/>
      <c r="BK1" s="257"/>
      <c r="BL1" s="257"/>
      <c r="BM1" s="257"/>
      <c r="BN1" s="257"/>
      <c r="BO1" s="257"/>
      <c r="BP1" s="200"/>
      <c r="BQ1" s="200"/>
      <c r="BR1" s="200"/>
      <c r="BS1" s="200"/>
      <c r="BT1" s="200"/>
      <c r="BU1" s="36"/>
      <c r="BV1" s="241" t="s">
        <v>186</v>
      </c>
      <c r="BW1" s="242"/>
      <c r="BX1" s="242"/>
      <c r="BY1" s="242"/>
      <c r="BZ1" s="242"/>
      <c r="CA1" s="242"/>
      <c r="CB1" s="242"/>
      <c r="CC1" s="242"/>
      <c r="CD1" s="37"/>
    </row>
    <row r="2" spans="1:82" s="3" customFormat="1" ht="22.5" thickBot="1" x14ac:dyDescent="0.45">
      <c r="A2" s="243" t="s">
        <v>0</v>
      </c>
      <c r="B2" s="244"/>
      <c r="C2" s="244"/>
      <c r="D2" s="244"/>
      <c r="E2" s="244"/>
      <c r="F2" s="244"/>
      <c r="G2" s="244"/>
      <c r="H2" s="18"/>
      <c r="I2" s="243" t="s">
        <v>0</v>
      </c>
      <c r="J2" s="243"/>
      <c r="K2" s="243"/>
      <c r="L2" s="243"/>
      <c r="M2" s="243"/>
      <c r="N2" s="243"/>
      <c r="O2" s="243"/>
      <c r="P2" s="243"/>
      <c r="Q2" s="243"/>
      <c r="R2" s="243"/>
      <c r="S2" s="243"/>
      <c r="T2" s="243"/>
      <c r="U2" s="243"/>
      <c r="V2" s="243"/>
      <c r="W2" s="243"/>
      <c r="X2" s="243"/>
      <c r="Y2" s="18"/>
      <c r="Z2" s="249" t="s">
        <v>0</v>
      </c>
      <c r="AA2" s="249"/>
      <c r="AB2" s="249"/>
      <c r="AC2" s="249"/>
      <c r="AD2" s="249"/>
      <c r="AE2" s="249"/>
      <c r="AF2" s="249"/>
      <c r="AG2" s="249"/>
      <c r="AH2" s="249"/>
      <c r="AI2" s="249"/>
      <c r="AJ2" s="250"/>
      <c r="AK2" s="250"/>
      <c r="AL2" s="250"/>
      <c r="AM2" s="250"/>
      <c r="AN2" s="250"/>
      <c r="AO2" s="159"/>
      <c r="AP2" s="243" t="s">
        <v>0</v>
      </c>
      <c r="AQ2" s="243"/>
      <c r="AR2" s="243"/>
      <c r="AS2" s="243"/>
      <c r="AT2" s="243"/>
      <c r="AU2" s="243"/>
      <c r="AV2" s="243"/>
      <c r="AW2" s="243"/>
      <c r="AX2" s="243"/>
      <c r="AY2" s="243"/>
      <c r="AZ2" s="255"/>
      <c r="BA2" s="255"/>
      <c r="BB2" s="255"/>
      <c r="BC2" s="255"/>
      <c r="BD2" s="255"/>
      <c r="BE2" s="30"/>
      <c r="BF2" s="243" t="s">
        <v>0</v>
      </c>
      <c r="BG2" s="243"/>
      <c r="BH2" s="243"/>
      <c r="BI2" s="243"/>
      <c r="BJ2" s="243"/>
      <c r="BK2" s="243"/>
      <c r="BL2" s="243"/>
      <c r="BM2" s="243"/>
      <c r="BN2" s="243"/>
      <c r="BO2" s="243"/>
      <c r="BP2" s="255"/>
      <c r="BQ2" s="255"/>
      <c r="BR2" s="255"/>
      <c r="BS2" s="255"/>
      <c r="BT2" s="255"/>
      <c r="BU2" s="30"/>
      <c r="BV2" s="243" t="s">
        <v>0</v>
      </c>
      <c r="BW2" s="244"/>
      <c r="BX2" s="244"/>
      <c r="BY2" s="244"/>
      <c r="BZ2" s="244"/>
      <c r="CA2" s="244"/>
      <c r="CB2" s="244"/>
      <c r="CC2" s="244"/>
      <c r="CD2" s="18"/>
    </row>
    <row r="3" spans="1:82" ht="16.149999999999999" customHeight="1" thickTop="1" x14ac:dyDescent="0.3">
      <c r="A3" s="245" t="s">
        <v>126</v>
      </c>
      <c r="B3" s="256"/>
      <c r="C3" s="256"/>
      <c r="D3" s="256"/>
      <c r="E3" s="256"/>
      <c r="F3" s="256"/>
      <c r="G3" s="256"/>
      <c r="H3" s="256"/>
      <c r="I3" s="245" t="s">
        <v>126</v>
      </c>
      <c r="J3" s="245"/>
      <c r="K3" s="245"/>
      <c r="L3" s="245"/>
      <c r="M3" s="245"/>
      <c r="N3" s="245"/>
      <c r="O3" s="245"/>
      <c r="P3" s="245"/>
      <c r="Q3" s="245"/>
      <c r="R3" s="245"/>
      <c r="S3" s="245"/>
      <c r="T3" s="245"/>
      <c r="U3" s="245"/>
      <c r="V3" s="245"/>
      <c r="W3" s="245"/>
      <c r="X3" s="245"/>
      <c r="Y3" s="245"/>
      <c r="Z3" s="251" t="s">
        <v>126</v>
      </c>
      <c r="AA3" s="252"/>
      <c r="AB3" s="252"/>
      <c r="AC3" s="252"/>
      <c r="AD3" s="252"/>
      <c r="AE3" s="252"/>
      <c r="AF3" s="252"/>
      <c r="AG3" s="252"/>
      <c r="AH3" s="252"/>
      <c r="AI3" s="252"/>
      <c r="AJ3" s="252"/>
      <c r="AK3" s="252"/>
      <c r="AL3" s="252"/>
      <c r="AM3" s="252"/>
      <c r="AN3" s="252"/>
      <c r="AO3" s="160"/>
      <c r="AP3" s="253" t="s">
        <v>126</v>
      </c>
      <c r="AQ3" s="254"/>
      <c r="AR3" s="254"/>
      <c r="AS3" s="254"/>
      <c r="AT3" s="254"/>
      <c r="AU3" s="254"/>
      <c r="AV3" s="254"/>
      <c r="AW3" s="254"/>
      <c r="AX3" s="254"/>
      <c r="AY3" s="254"/>
      <c r="AZ3" s="254"/>
      <c r="BA3" s="254"/>
      <c r="BB3" s="254"/>
      <c r="BC3" s="254"/>
      <c r="BD3" s="254"/>
      <c r="BE3" s="254"/>
      <c r="BF3" s="253" t="s">
        <v>126</v>
      </c>
      <c r="BG3" s="254"/>
      <c r="BH3" s="254"/>
      <c r="BI3" s="254"/>
      <c r="BJ3" s="254"/>
      <c r="BK3" s="254"/>
      <c r="BL3" s="254"/>
      <c r="BM3" s="254"/>
      <c r="BN3" s="254"/>
      <c r="BO3" s="254"/>
      <c r="BP3" s="254"/>
      <c r="BQ3" s="254"/>
      <c r="BR3" s="254"/>
      <c r="BS3" s="254"/>
      <c r="BT3" s="254"/>
      <c r="BU3" s="254"/>
      <c r="BV3" s="245" t="s">
        <v>203</v>
      </c>
      <c r="BW3" s="246"/>
      <c r="BX3" s="246"/>
      <c r="BY3" s="246"/>
      <c r="BZ3" s="246"/>
      <c r="CA3" s="246"/>
      <c r="CB3" s="246"/>
      <c r="CC3" s="246"/>
      <c r="CD3" s="246"/>
    </row>
    <row r="4" spans="1:82" ht="16.149999999999999" customHeight="1" x14ac:dyDescent="0.3">
      <c r="A4" s="8" t="s">
        <v>23</v>
      </c>
      <c r="B4" s="7"/>
      <c r="C4" s="7"/>
      <c r="D4" s="7"/>
      <c r="E4" s="7"/>
      <c r="F4" s="7"/>
      <c r="G4" s="7"/>
      <c r="H4" s="7"/>
      <c r="I4" s="16" t="s">
        <v>162</v>
      </c>
      <c r="J4" s="19"/>
      <c r="K4" s="19"/>
      <c r="L4" s="19"/>
      <c r="M4" s="19"/>
      <c r="N4" s="19"/>
      <c r="O4" s="19"/>
      <c r="P4" s="19"/>
      <c r="Q4" s="19"/>
      <c r="R4" s="19"/>
      <c r="S4" s="19"/>
      <c r="T4" s="19"/>
      <c r="U4" s="19"/>
      <c r="V4" s="19"/>
      <c r="W4" s="19"/>
      <c r="X4" s="7"/>
      <c r="Y4" s="7"/>
      <c r="Z4" s="161" t="s">
        <v>162</v>
      </c>
      <c r="AA4" s="160"/>
      <c r="AB4" s="162"/>
      <c r="AC4" s="162"/>
      <c r="AD4" s="162"/>
      <c r="AE4" s="162"/>
      <c r="AF4" s="162"/>
      <c r="AG4" s="162"/>
      <c r="AH4" s="162"/>
      <c r="AI4" s="162"/>
      <c r="AJ4" s="162"/>
      <c r="AK4" s="162"/>
      <c r="AL4" s="162"/>
      <c r="AM4" s="162"/>
      <c r="AN4" s="160"/>
      <c r="AO4" s="160"/>
      <c r="AP4" s="16" t="s">
        <v>162</v>
      </c>
      <c r="AQ4" s="7"/>
      <c r="AR4" s="19"/>
      <c r="AS4" s="19"/>
      <c r="AT4" s="19"/>
      <c r="AU4" s="19"/>
      <c r="AV4" s="19"/>
      <c r="AW4" s="19"/>
      <c r="AX4" s="19"/>
      <c r="AY4" s="19"/>
      <c r="AZ4" s="19"/>
      <c r="BA4" s="19"/>
      <c r="BB4" s="19"/>
      <c r="BC4" s="19"/>
      <c r="BD4" s="7"/>
      <c r="BE4" s="7"/>
      <c r="BF4" s="16" t="s">
        <v>162</v>
      </c>
      <c r="BG4" s="7"/>
      <c r="BH4" s="19"/>
      <c r="BI4" s="19"/>
      <c r="BJ4" s="19"/>
      <c r="BK4" s="19"/>
      <c r="BL4" s="19"/>
      <c r="BM4" s="19"/>
      <c r="BN4" s="19"/>
      <c r="BO4" s="19"/>
      <c r="BP4" s="19"/>
      <c r="BQ4" s="19"/>
      <c r="BR4" s="19"/>
      <c r="BS4" s="19"/>
      <c r="BT4" s="7"/>
      <c r="BU4" s="7"/>
      <c r="BV4" s="16" t="s">
        <v>162</v>
      </c>
      <c r="BW4" s="7"/>
      <c r="BX4" s="7"/>
      <c r="BY4" s="7"/>
      <c r="BZ4" s="7"/>
      <c r="CA4" s="7"/>
      <c r="CB4" s="7"/>
      <c r="CC4" s="7"/>
      <c r="CD4" s="7"/>
    </row>
    <row r="5" spans="1:82" ht="16.149999999999999" customHeight="1" x14ac:dyDescent="0.3">
      <c r="A5" s="122" t="s">
        <v>59</v>
      </c>
      <c r="B5" s="218" t="s">
        <v>227</v>
      </c>
      <c r="C5" s="219"/>
      <c r="D5" s="219"/>
      <c r="E5" s="219"/>
      <c r="F5" s="219"/>
      <c r="G5" s="219"/>
      <c r="H5" s="20"/>
      <c r="I5" s="277" t="s">
        <v>181</v>
      </c>
      <c r="J5" s="277"/>
      <c r="K5" s="277"/>
      <c r="L5" s="277"/>
      <c r="M5" s="277"/>
      <c r="N5" s="277"/>
      <c r="O5" s="277"/>
      <c r="P5" s="277"/>
      <c r="Q5" s="277"/>
      <c r="R5" s="277"/>
      <c r="S5" s="277"/>
      <c r="T5" s="277"/>
      <c r="U5" s="277"/>
      <c r="V5" s="277"/>
      <c r="W5" s="277"/>
      <c r="X5" s="277"/>
      <c r="Y5" s="20"/>
      <c r="Z5" s="247" t="s">
        <v>156</v>
      </c>
      <c r="AA5" s="247"/>
      <c r="AB5" s="247"/>
      <c r="AC5" s="247"/>
      <c r="AD5" s="247"/>
      <c r="AE5" s="247"/>
      <c r="AF5" s="247"/>
      <c r="AG5" s="247"/>
      <c r="AH5" s="247"/>
      <c r="AI5" s="247"/>
      <c r="AJ5" s="247"/>
      <c r="AK5" s="247"/>
      <c r="AL5" s="247"/>
      <c r="AM5" s="248"/>
      <c r="AN5" s="248"/>
      <c r="AO5" s="163"/>
      <c r="AP5" s="277" t="s">
        <v>185</v>
      </c>
      <c r="AQ5" s="277"/>
      <c r="AR5" s="277"/>
      <c r="AS5" s="277"/>
      <c r="AT5" s="277"/>
      <c r="AU5" s="277"/>
      <c r="AV5" s="277"/>
      <c r="AW5" s="277"/>
      <c r="AX5" s="277"/>
      <c r="AY5" s="277"/>
      <c r="AZ5" s="277"/>
      <c r="BA5" s="277"/>
      <c r="BB5" s="277"/>
      <c r="BC5" s="200"/>
      <c r="BD5" s="200"/>
      <c r="BE5" s="20"/>
      <c r="BF5" s="277" t="s">
        <v>239</v>
      </c>
      <c r="BG5" s="277"/>
      <c r="BH5" s="277"/>
      <c r="BI5" s="277"/>
      <c r="BJ5" s="277"/>
      <c r="BK5" s="277"/>
      <c r="BL5" s="277"/>
      <c r="BM5" s="277"/>
      <c r="BN5" s="277"/>
      <c r="BO5" s="277"/>
      <c r="BP5" s="277"/>
      <c r="BQ5" s="277"/>
      <c r="BR5" s="277"/>
      <c r="BS5" s="200"/>
      <c r="BT5" s="200"/>
      <c r="BU5" s="20"/>
      <c r="BV5" s="278" t="s">
        <v>229</v>
      </c>
      <c r="BW5" s="236"/>
      <c r="BX5" s="236"/>
      <c r="BY5" s="236"/>
      <c r="BZ5" s="236"/>
      <c r="CA5" s="236"/>
      <c r="CB5" s="236"/>
      <c r="CC5" s="236"/>
      <c r="CD5" s="20"/>
    </row>
    <row r="6" spans="1:82" ht="16.149999999999999" customHeight="1" x14ac:dyDescent="0.3">
      <c r="A6" s="119"/>
      <c r="B6" s="219"/>
      <c r="C6" s="219"/>
      <c r="D6" s="219"/>
      <c r="E6" s="219"/>
      <c r="F6" s="219"/>
      <c r="G6" s="219"/>
      <c r="H6" s="20"/>
      <c r="I6" s="277"/>
      <c r="J6" s="277"/>
      <c r="K6" s="277"/>
      <c r="L6" s="277"/>
      <c r="M6" s="277"/>
      <c r="N6" s="277"/>
      <c r="O6" s="277"/>
      <c r="P6" s="277"/>
      <c r="Q6" s="277"/>
      <c r="R6" s="277"/>
      <c r="S6" s="277"/>
      <c r="T6" s="277"/>
      <c r="U6" s="277"/>
      <c r="V6" s="277"/>
      <c r="W6" s="277"/>
      <c r="X6" s="277"/>
      <c r="Y6" s="20"/>
      <c r="Z6" s="247"/>
      <c r="AA6" s="247"/>
      <c r="AB6" s="247"/>
      <c r="AC6" s="247"/>
      <c r="AD6" s="247"/>
      <c r="AE6" s="247"/>
      <c r="AF6" s="247"/>
      <c r="AG6" s="247"/>
      <c r="AH6" s="247"/>
      <c r="AI6" s="247"/>
      <c r="AJ6" s="247"/>
      <c r="AK6" s="247"/>
      <c r="AL6" s="247"/>
      <c r="AM6" s="248"/>
      <c r="AN6" s="248"/>
      <c r="AO6" s="163"/>
      <c r="AP6" s="277"/>
      <c r="AQ6" s="277"/>
      <c r="AR6" s="277"/>
      <c r="AS6" s="277"/>
      <c r="AT6" s="277"/>
      <c r="AU6" s="277"/>
      <c r="AV6" s="277"/>
      <c r="AW6" s="277"/>
      <c r="AX6" s="277"/>
      <c r="AY6" s="277"/>
      <c r="AZ6" s="277"/>
      <c r="BA6" s="277"/>
      <c r="BB6" s="277"/>
      <c r="BC6" s="200"/>
      <c r="BD6" s="200"/>
      <c r="BE6" s="20"/>
      <c r="BF6" s="277"/>
      <c r="BG6" s="277"/>
      <c r="BH6" s="277"/>
      <c r="BI6" s="277"/>
      <c r="BJ6" s="277"/>
      <c r="BK6" s="277"/>
      <c r="BL6" s="277"/>
      <c r="BM6" s="277"/>
      <c r="BN6" s="277"/>
      <c r="BO6" s="277"/>
      <c r="BP6" s="277"/>
      <c r="BQ6" s="277"/>
      <c r="BR6" s="277"/>
      <c r="BS6" s="200"/>
      <c r="BT6" s="200"/>
      <c r="BU6" s="20"/>
      <c r="BV6" s="236"/>
      <c r="BW6" s="236"/>
      <c r="BX6" s="236"/>
      <c r="BY6" s="236"/>
      <c r="BZ6" s="236"/>
      <c r="CA6" s="236"/>
      <c r="CB6" s="236"/>
      <c r="CC6" s="236"/>
      <c r="CD6" s="20"/>
    </row>
    <row r="7" spans="1:82" ht="16.149999999999999" customHeight="1" x14ac:dyDescent="0.3">
      <c r="A7" s="119"/>
      <c r="B7" s="219"/>
      <c r="C7" s="219"/>
      <c r="D7" s="219"/>
      <c r="E7" s="219"/>
      <c r="F7" s="219"/>
      <c r="G7" s="219"/>
      <c r="H7" s="20"/>
      <c r="I7" s="277"/>
      <c r="J7" s="277"/>
      <c r="K7" s="277"/>
      <c r="L7" s="277"/>
      <c r="M7" s="277"/>
      <c r="N7" s="277"/>
      <c r="O7" s="277"/>
      <c r="P7" s="277"/>
      <c r="Q7" s="277"/>
      <c r="R7" s="277"/>
      <c r="S7" s="277"/>
      <c r="T7" s="277"/>
      <c r="U7" s="277"/>
      <c r="V7" s="277"/>
      <c r="W7" s="277"/>
      <c r="X7" s="277"/>
      <c r="Y7" s="20"/>
      <c r="Z7" s="247"/>
      <c r="AA7" s="247"/>
      <c r="AB7" s="247"/>
      <c r="AC7" s="247"/>
      <c r="AD7" s="247"/>
      <c r="AE7" s="247"/>
      <c r="AF7" s="247"/>
      <c r="AG7" s="247"/>
      <c r="AH7" s="247"/>
      <c r="AI7" s="247"/>
      <c r="AJ7" s="247"/>
      <c r="AK7" s="247"/>
      <c r="AL7" s="247"/>
      <c r="AM7" s="248"/>
      <c r="AN7" s="248"/>
      <c r="AO7" s="163"/>
      <c r="AP7" s="277"/>
      <c r="AQ7" s="277"/>
      <c r="AR7" s="277"/>
      <c r="AS7" s="277"/>
      <c r="AT7" s="277"/>
      <c r="AU7" s="277"/>
      <c r="AV7" s="277"/>
      <c r="AW7" s="277"/>
      <c r="AX7" s="277"/>
      <c r="AY7" s="277"/>
      <c r="AZ7" s="277"/>
      <c r="BA7" s="277"/>
      <c r="BB7" s="277"/>
      <c r="BC7" s="200"/>
      <c r="BD7" s="200"/>
      <c r="BE7" s="20"/>
      <c r="BF7" s="277"/>
      <c r="BG7" s="277"/>
      <c r="BH7" s="277"/>
      <c r="BI7" s="277"/>
      <c r="BJ7" s="277"/>
      <c r="BK7" s="277"/>
      <c r="BL7" s="277"/>
      <c r="BM7" s="277"/>
      <c r="BN7" s="277"/>
      <c r="BO7" s="277"/>
      <c r="BP7" s="277"/>
      <c r="BQ7" s="277"/>
      <c r="BR7" s="277"/>
      <c r="BS7" s="200"/>
      <c r="BT7" s="200"/>
      <c r="BU7" s="20"/>
      <c r="BV7" s="236"/>
      <c r="BW7" s="236"/>
      <c r="BX7" s="236"/>
      <c r="BY7" s="236"/>
      <c r="BZ7" s="236"/>
      <c r="CA7" s="236"/>
      <c r="CB7" s="236"/>
      <c r="CC7" s="236"/>
      <c r="CD7" s="20"/>
    </row>
    <row r="8" spans="1:82" ht="16.149999999999999" customHeight="1" x14ac:dyDescent="0.3">
      <c r="A8" s="122" t="s">
        <v>59</v>
      </c>
      <c r="B8" s="220" t="s">
        <v>228</v>
      </c>
      <c r="C8" s="220"/>
      <c r="D8" s="220"/>
      <c r="E8" s="220"/>
      <c r="F8" s="220"/>
      <c r="G8" s="220"/>
      <c r="H8" s="20"/>
      <c r="I8" s="277"/>
      <c r="J8" s="277"/>
      <c r="K8" s="277"/>
      <c r="L8" s="277"/>
      <c r="M8" s="277"/>
      <c r="N8" s="277"/>
      <c r="O8" s="277"/>
      <c r="P8" s="277"/>
      <c r="Q8" s="277"/>
      <c r="R8" s="277"/>
      <c r="S8" s="277"/>
      <c r="T8" s="277"/>
      <c r="U8" s="277"/>
      <c r="V8" s="277"/>
      <c r="W8" s="277"/>
      <c r="X8" s="277"/>
      <c r="Y8" s="20"/>
      <c r="Z8" s="247"/>
      <c r="AA8" s="247"/>
      <c r="AB8" s="247"/>
      <c r="AC8" s="247"/>
      <c r="AD8" s="247"/>
      <c r="AE8" s="247"/>
      <c r="AF8" s="247"/>
      <c r="AG8" s="247"/>
      <c r="AH8" s="247"/>
      <c r="AI8" s="247"/>
      <c r="AJ8" s="247"/>
      <c r="AK8" s="247"/>
      <c r="AL8" s="247"/>
      <c r="AM8" s="248"/>
      <c r="AN8" s="248"/>
      <c r="AO8" s="163"/>
      <c r="AP8" s="277"/>
      <c r="AQ8" s="277"/>
      <c r="AR8" s="277"/>
      <c r="AS8" s="277"/>
      <c r="AT8" s="277"/>
      <c r="AU8" s="277"/>
      <c r="AV8" s="277"/>
      <c r="AW8" s="277"/>
      <c r="AX8" s="277"/>
      <c r="AY8" s="277"/>
      <c r="AZ8" s="277"/>
      <c r="BA8" s="277"/>
      <c r="BB8" s="277"/>
      <c r="BC8" s="200"/>
      <c r="BD8" s="200"/>
      <c r="BE8" s="20"/>
      <c r="BF8" s="277"/>
      <c r="BG8" s="277"/>
      <c r="BH8" s="277"/>
      <c r="BI8" s="277"/>
      <c r="BJ8" s="277"/>
      <c r="BK8" s="277"/>
      <c r="BL8" s="277"/>
      <c r="BM8" s="277"/>
      <c r="BN8" s="277"/>
      <c r="BO8" s="277"/>
      <c r="BP8" s="277"/>
      <c r="BQ8" s="277"/>
      <c r="BR8" s="277"/>
      <c r="BS8" s="200"/>
      <c r="BT8" s="200"/>
      <c r="BU8" s="20"/>
      <c r="BV8" s="236"/>
      <c r="BW8" s="236"/>
      <c r="BX8" s="236"/>
      <c r="BY8" s="236"/>
      <c r="BZ8" s="236"/>
      <c r="CA8" s="236"/>
      <c r="CB8" s="236"/>
      <c r="CC8" s="236"/>
      <c r="CD8" s="20"/>
    </row>
    <row r="9" spans="1:82" ht="16.149999999999999" customHeight="1" x14ac:dyDescent="0.3">
      <c r="A9" s="119"/>
      <c r="B9" s="220"/>
      <c r="C9" s="220"/>
      <c r="D9" s="220"/>
      <c r="E9" s="220"/>
      <c r="F9" s="220"/>
      <c r="G9" s="220"/>
      <c r="H9" s="20"/>
      <c r="I9" s="277"/>
      <c r="J9" s="277"/>
      <c r="K9" s="277"/>
      <c r="L9" s="277"/>
      <c r="M9" s="277"/>
      <c r="N9" s="277"/>
      <c r="O9" s="277"/>
      <c r="P9" s="277"/>
      <c r="Q9" s="277"/>
      <c r="R9" s="277"/>
      <c r="S9" s="277"/>
      <c r="T9" s="277"/>
      <c r="U9" s="277"/>
      <c r="V9" s="277"/>
      <c r="W9" s="277"/>
      <c r="X9" s="277"/>
      <c r="Y9" s="20"/>
      <c r="Z9" s="247"/>
      <c r="AA9" s="247"/>
      <c r="AB9" s="247"/>
      <c r="AC9" s="247"/>
      <c r="AD9" s="247"/>
      <c r="AE9" s="247"/>
      <c r="AF9" s="247"/>
      <c r="AG9" s="247"/>
      <c r="AH9" s="247"/>
      <c r="AI9" s="247"/>
      <c r="AJ9" s="247"/>
      <c r="AK9" s="247"/>
      <c r="AL9" s="247"/>
      <c r="AM9" s="248"/>
      <c r="AN9" s="248"/>
      <c r="AO9" s="163"/>
      <c r="AP9" s="277"/>
      <c r="AQ9" s="277"/>
      <c r="AR9" s="277"/>
      <c r="AS9" s="277"/>
      <c r="AT9" s="277"/>
      <c r="AU9" s="277"/>
      <c r="AV9" s="277"/>
      <c r="AW9" s="277"/>
      <c r="AX9" s="277"/>
      <c r="AY9" s="277"/>
      <c r="AZ9" s="277"/>
      <c r="BA9" s="277"/>
      <c r="BB9" s="277"/>
      <c r="BC9" s="200"/>
      <c r="BD9" s="200"/>
      <c r="BE9" s="20"/>
      <c r="BF9" s="277"/>
      <c r="BG9" s="277"/>
      <c r="BH9" s="277"/>
      <c r="BI9" s="277"/>
      <c r="BJ9" s="277"/>
      <c r="BK9" s="277"/>
      <c r="BL9" s="277"/>
      <c r="BM9" s="277"/>
      <c r="BN9" s="277"/>
      <c r="BO9" s="277"/>
      <c r="BP9" s="277"/>
      <c r="BQ9" s="277"/>
      <c r="BR9" s="277"/>
      <c r="BS9" s="200"/>
      <c r="BT9" s="200"/>
      <c r="BU9" s="20"/>
      <c r="BV9" s="236"/>
      <c r="BW9" s="236"/>
      <c r="BX9" s="236"/>
      <c r="BY9" s="236"/>
      <c r="BZ9" s="236"/>
      <c r="CA9" s="236"/>
      <c r="CB9" s="236"/>
      <c r="CC9" s="236"/>
      <c r="CD9" s="20"/>
    </row>
    <row r="10" spans="1:82" ht="16.149999999999999" customHeight="1" x14ac:dyDescent="0.3">
      <c r="A10" s="119"/>
      <c r="B10" s="220"/>
      <c r="C10" s="220"/>
      <c r="D10" s="220"/>
      <c r="E10" s="220"/>
      <c r="F10" s="220"/>
      <c r="G10" s="220"/>
      <c r="H10" s="21"/>
      <c r="I10" s="7"/>
      <c r="J10" s="19"/>
      <c r="K10" s="19"/>
      <c r="L10" s="19"/>
      <c r="M10" s="19"/>
      <c r="N10" s="19"/>
      <c r="O10" s="19"/>
      <c r="P10" s="19"/>
      <c r="Q10" s="19"/>
      <c r="R10" s="19"/>
      <c r="S10" s="19"/>
      <c r="T10" s="19"/>
      <c r="U10" s="19"/>
      <c r="V10" s="19"/>
      <c r="W10" s="19"/>
      <c r="X10" s="7"/>
      <c r="Y10" s="21"/>
      <c r="Z10" s="162"/>
      <c r="AA10" s="160"/>
      <c r="AB10" s="162"/>
      <c r="AC10" s="162"/>
      <c r="AD10" s="162"/>
      <c r="AE10" s="162"/>
      <c r="AF10" s="162"/>
      <c r="AG10" s="162"/>
      <c r="AH10" s="162"/>
      <c r="AI10" s="162"/>
      <c r="AJ10" s="162"/>
      <c r="AK10" s="162"/>
      <c r="AL10" s="162"/>
      <c r="AM10" s="162"/>
      <c r="AN10" s="160"/>
      <c r="AO10" s="164"/>
      <c r="AP10" s="19"/>
      <c r="AQ10" s="7"/>
      <c r="AR10" s="19"/>
      <c r="AS10" s="19"/>
      <c r="AT10" s="19"/>
      <c r="AU10" s="19"/>
      <c r="AV10" s="19"/>
      <c r="AW10" s="19"/>
      <c r="AX10" s="19"/>
      <c r="AY10" s="19"/>
      <c r="AZ10" s="19"/>
      <c r="BA10" s="19"/>
      <c r="BB10" s="19"/>
      <c r="BC10" s="19"/>
      <c r="BD10" s="7"/>
      <c r="BE10" s="21"/>
      <c r="BF10" s="19"/>
      <c r="BG10" s="7"/>
      <c r="BH10" s="19"/>
      <c r="BI10" s="19"/>
      <c r="BJ10" s="19"/>
      <c r="BK10" s="19"/>
      <c r="BL10" s="19"/>
      <c r="BM10" s="19"/>
      <c r="BN10" s="19"/>
      <c r="BO10" s="19"/>
      <c r="BP10" s="19"/>
      <c r="BQ10" s="19"/>
      <c r="BR10" s="19"/>
      <c r="BS10" s="19"/>
      <c r="BT10" s="7"/>
      <c r="BU10" s="21"/>
      <c r="BV10" s="236"/>
      <c r="BW10" s="236"/>
      <c r="BX10" s="236"/>
      <c r="BY10" s="236"/>
      <c r="BZ10" s="236"/>
      <c r="CA10" s="236"/>
      <c r="CB10" s="236"/>
      <c r="CC10" s="236"/>
      <c r="CD10" s="21"/>
    </row>
    <row r="11" spans="1:82" ht="16.149999999999999" customHeight="1" x14ac:dyDescent="0.3">
      <c r="A11" s="122" t="s">
        <v>59</v>
      </c>
      <c r="B11" s="218" t="s">
        <v>234</v>
      </c>
      <c r="C11" s="218"/>
      <c r="D11" s="218"/>
      <c r="E11" s="218"/>
      <c r="F11" s="218"/>
      <c r="G11" s="218"/>
      <c r="H11" s="21"/>
      <c r="I11" s="8" t="s">
        <v>24</v>
      </c>
      <c r="J11" s="19"/>
      <c r="K11" s="19"/>
      <c r="L11" s="19"/>
      <c r="M11" s="19"/>
      <c r="N11" s="19"/>
      <c r="O11" s="19"/>
      <c r="P11" s="19"/>
      <c r="Q11" s="19"/>
      <c r="R11" s="19"/>
      <c r="S11" s="19"/>
      <c r="T11" s="19"/>
      <c r="U11" s="19"/>
      <c r="V11" s="19"/>
      <c r="W11" s="19"/>
      <c r="X11" s="22" t="s">
        <v>46</v>
      </c>
      <c r="Y11" s="21"/>
      <c r="Z11" s="165" t="s">
        <v>62</v>
      </c>
      <c r="AA11" s="160"/>
      <c r="AB11" s="162"/>
      <c r="AC11" s="162"/>
      <c r="AD11" s="162"/>
      <c r="AE11" s="162"/>
      <c r="AF11" s="162"/>
      <c r="AG11" s="162"/>
      <c r="AH11" s="162"/>
      <c r="AI11" s="162"/>
      <c r="AJ11" s="162"/>
      <c r="AK11" s="162"/>
      <c r="AL11" s="162"/>
      <c r="AM11" s="162"/>
      <c r="AN11" s="166"/>
      <c r="AO11" s="164"/>
      <c r="AP11" s="8" t="s">
        <v>157</v>
      </c>
      <c r="AQ11" s="7"/>
      <c r="AR11" s="19"/>
      <c r="AS11" s="19"/>
      <c r="AT11" s="19"/>
      <c r="AU11" s="19"/>
      <c r="AV11" s="19"/>
      <c r="AW11" s="19"/>
      <c r="AX11" s="19"/>
      <c r="AY11" s="19"/>
      <c r="AZ11" s="19"/>
      <c r="BA11" s="19"/>
      <c r="BB11" s="19"/>
      <c r="BC11" s="19"/>
      <c r="BD11" s="25"/>
      <c r="BE11" s="21"/>
      <c r="BF11" s="8" t="s">
        <v>65</v>
      </c>
      <c r="BG11" s="7"/>
      <c r="BH11" s="19"/>
      <c r="BI11" s="19"/>
      <c r="BJ11" s="19"/>
      <c r="BK11" s="19"/>
      <c r="BL11" s="19"/>
      <c r="BM11" s="19"/>
      <c r="BN11" s="19"/>
      <c r="BO11" s="19"/>
      <c r="BP11" s="19"/>
      <c r="BQ11" s="19"/>
      <c r="BR11" s="19"/>
      <c r="BS11" s="19"/>
      <c r="BT11" s="25"/>
      <c r="BU11" s="21"/>
      <c r="BV11" s="236"/>
      <c r="BW11" s="236"/>
      <c r="BX11" s="236"/>
      <c r="BY11" s="236"/>
      <c r="BZ11" s="236"/>
      <c r="CA11" s="236"/>
      <c r="CB11" s="236"/>
      <c r="CC11" s="236"/>
      <c r="CD11" s="21"/>
    </row>
    <row r="12" spans="1:82" ht="16.149999999999999" customHeight="1" x14ac:dyDescent="0.3">
      <c r="A12" s="119"/>
      <c r="B12" s="218"/>
      <c r="C12" s="218"/>
      <c r="D12" s="218"/>
      <c r="E12" s="218"/>
      <c r="F12" s="218"/>
      <c r="G12" s="218"/>
      <c r="H12" s="21"/>
      <c r="I12" s="16" t="s">
        <v>31</v>
      </c>
      <c r="J12" s="19"/>
      <c r="K12" s="19"/>
      <c r="L12" s="19"/>
      <c r="M12" s="19"/>
      <c r="N12" s="19"/>
      <c r="O12" s="19"/>
      <c r="P12" s="19"/>
      <c r="Q12" s="19"/>
      <c r="R12" s="19"/>
      <c r="S12" s="19"/>
      <c r="T12" s="19"/>
      <c r="U12" s="19"/>
      <c r="V12" s="19"/>
      <c r="W12" s="19"/>
      <c r="X12" s="22"/>
      <c r="Y12" s="21"/>
      <c r="Z12" s="167" t="s">
        <v>166</v>
      </c>
      <c r="AA12" s="168"/>
      <c r="AB12" s="169"/>
      <c r="AC12" s="169"/>
      <c r="AD12" s="169"/>
      <c r="AE12" s="169"/>
      <c r="AF12" s="169"/>
      <c r="AG12" s="169"/>
      <c r="AH12" s="169"/>
      <c r="AI12" s="169"/>
      <c r="AJ12" s="169"/>
      <c r="AK12" s="169"/>
      <c r="AL12" s="170"/>
      <c r="AM12" s="162"/>
      <c r="AN12" s="205" t="s">
        <v>134</v>
      </c>
      <c r="AO12" s="164"/>
      <c r="AP12" s="26" t="s">
        <v>73</v>
      </c>
      <c r="AQ12" s="27"/>
      <c r="AR12" s="28"/>
      <c r="AS12" s="28"/>
      <c r="AT12" s="28"/>
      <c r="AU12" s="28"/>
      <c r="AV12" s="28"/>
      <c r="AW12" s="28"/>
      <c r="AX12" s="28"/>
      <c r="AY12" s="28"/>
      <c r="AZ12" s="28"/>
      <c r="BA12" s="28"/>
      <c r="BB12" s="29"/>
      <c r="BC12" s="19"/>
      <c r="BD12" s="281" t="s">
        <v>135</v>
      </c>
      <c r="BE12" s="21"/>
      <c r="BF12" s="26" t="s">
        <v>68</v>
      </c>
      <c r="BG12" s="27"/>
      <c r="BH12" s="28"/>
      <c r="BI12" s="28"/>
      <c r="BJ12" s="28"/>
      <c r="BK12" s="28"/>
      <c r="BL12" s="28"/>
      <c r="BM12" s="28"/>
      <c r="BN12" s="28"/>
      <c r="BO12" s="28"/>
      <c r="BP12" s="28"/>
      <c r="BQ12" s="28"/>
      <c r="BR12" s="29"/>
      <c r="BS12" s="19"/>
      <c r="BT12" s="281" t="s">
        <v>135</v>
      </c>
      <c r="BU12" s="21"/>
      <c r="BV12" s="236"/>
      <c r="BW12" s="236"/>
      <c r="BX12" s="236"/>
      <c r="BY12" s="236"/>
      <c r="BZ12" s="236"/>
      <c r="CA12" s="236"/>
      <c r="CB12" s="236"/>
      <c r="CC12" s="236"/>
      <c r="CD12" s="21"/>
    </row>
    <row r="13" spans="1:82" ht="16.149999999999999" customHeight="1" x14ac:dyDescent="0.3">
      <c r="A13" s="119"/>
      <c r="B13" s="218"/>
      <c r="C13" s="218"/>
      <c r="D13" s="218"/>
      <c r="E13" s="218"/>
      <c r="F13" s="218"/>
      <c r="G13" s="218"/>
      <c r="H13" s="21"/>
      <c r="I13" s="238" t="s">
        <v>235</v>
      </c>
      <c r="J13" s="238"/>
      <c r="K13" s="238"/>
      <c r="L13" s="238"/>
      <c r="M13" s="238"/>
      <c r="N13" s="238"/>
      <c r="O13" s="238"/>
      <c r="P13" s="238"/>
      <c r="Q13" s="238"/>
      <c r="R13" s="238"/>
      <c r="S13" s="238"/>
      <c r="T13" s="238"/>
      <c r="U13" s="238"/>
      <c r="V13" s="238"/>
      <c r="W13" s="19"/>
      <c r="X13" s="22"/>
      <c r="Y13" s="9"/>
      <c r="Z13" s="171"/>
      <c r="AA13" s="160"/>
      <c r="AB13" s="162"/>
      <c r="AC13" s="162"/>
      <c r="AD13" s="162"/>
      <c r="AE13" s="162"/>
      <c r="AF13" s="162"/>
      <c r="AG13" s="162"/>
      <c r="AH13" s="162"/>
      <c r="AI13" s="162"/>
      <c r="AJ13" s="162"/>
      <c r="AK13" s="162"/>
      <c r="AL13" s="172"/>
      <c r="AM13" s="162"/>
      <c r="AN13" s="321"/>
      <c r="AO13" s="164"/>
      <c r="AP13" s="270" t="s">
        <v>163</v>
      </c>
      <c r="AQ13" s="220"/>
      <c r="AR13" s="220"/>
      <c r="AS13" s="220"/>
      <c r="AT13" s="220"/>
      <c r="AU13" s="220"/>
      <c r="AV13" s="220"/>
      <c r="AW13" s="220"/>
      <c r="AX13" s="220"/>
      <c r="AY13" s="220"/>
      <c r="AZ13" s="220"/>
      <c r="BA13" s="220"/>
      <c r="BB13" s="287"/>
      <c r="BC13" s="19"/>
      <c r="BD13" s="282"/>
      <c r="BE13" s="21"/>
      <c r="BF13" s="270" t="s">
        <v>169</v>
      </c>
      <c r="BG13" s="220"/>
      <c r="BH13" s="220"/>
      <c r="BI13" s="220"/>
      <c r="BJ13" s="220"/>
      <c r="BK13" s="220"/>
      <c r="BL13" s="220"/>
      <c r="BM13" s="220"/>
      <c r="BN13" s="220"/>
      <c r="BO13" s="220"/>
      <c r="BP13" s="220"/>
      <c r="BQ13" s="220"/>
      <c r="BR13" s="287"/>
      <c r="BS13" s="19"/>
      <c r="BT13" s="282"/>
      <c r="BU13" s="21"/>
      <c r="BV13" s="200"/>
      <c r="BW13" s="200"/>
      <c r="BX13" s="200"/>
      <c r="BY13" s="200"/>
      <c r="BZ13" s="200"/>
      <c r="CA13" s="200"/>
      <c r="CB13" s="200"/>
      <c r="CC13" s="200"/>
      <c r="CD13" s="21"/>
    </row>
    <row r="14" spans="1:82" ht="16.149999999999999" customHeight="1" x14ac:dyDescent="0.3">
      <c r="A14" s="119"/>
      <c r="B14" s="218"/>
      <c r="C14" s="218"/>
      <c r="D14" s="218"/>
      <c r="E14" s="218"/>
      <c r="F14" s="218"/>
      <c r="G14" s="218"/>
      <c r="H14" s="9"/>
      <c r="I14" s="238"/>
      <c r="J14" s="238"/>
      <c r="K14" s="238"/>
      <c r="L14" s="238"/>
      <c r="M14" s="238"/>
      <c r="N14" s="238"/>
      <c r="O14" s="238"/>
      <c r="P14" s="238"/>
      <c r="Q14" s="238"/>
      <c r="R14" s="238"/>
      <c r="S14" s="238"/>
      <c r="T14" s="238"/>
      <c r="U14" s="238"/>
      <c r="V14" s="238"/>
      <c r="W14" s="19"/>
      <c r="X14" s="22"/>
      <c r="Y14" s="9"/>
      <c r="Z14" s="323" t="s">
        <v>55</v>
      </c>
      <c r="AA14" s="267"/>
      <c r="AB14" s="267"/>
      <c r="AC14" s="267"/>
      <c r="AD14" s="267"/>
      <c r="AE14" s="267"/>
      <c r="AF14" s="267"/>
      <c r="AG14" s="267"/>
      <c r="AH14" s="267"/>
      <c r="AI14" s="267"/>
      <c r="AJ14" s="267"/>
      <c r="AK14" s="267"/>
      <c r="AL14" s="235"/>
      <c r="AM14" s="162"/>
      <c r="AN14" s="321"/>
      <c r="AO14" s="157"/>
      <c r="AP14" s="270"/>
      <c r="AQ14" s="220"/>
      <c r="AR14" s="220"/>
      <c r="AS14" s="220"/>
      <c r="AT14" s="220"/>
      <c r="AU14" s="220"/>
      <c r="AV14" s="220"/>
      <c r="AW14" s="220"/>
      <c r="AX14" s="220"/>
      <c r="AY14" s="220"/>
      <c r="AZ14" s="220"/>
      <c r="BA14" s="220"/>
      <c r="BB14" s="287"/>
      <c r="BC14" s="19"/>
      <c r="BD14" s="282"/>
      <c r="BE14" s="9"/>
      <c r="BF14" s="270"/>
      <c r="BG14" s="220"/>
      <c r="BH14" s="220"/>
      <c r="BI14" s="220"/>
      <c r="BJ14" s="220"/>
      <c r="BK14" s="220"/>
      <c r="BL14" s="220"/>
      <c r="BM14" s="220"/>
      <c r="BN14" s="220"/>
      <c r="BO14" s="220"/>
      <c r="BP14" s="220"/>
      <c r="BQ14" s="220"/>
      <c r="BR14" s="287"/>
      <c r="BS14" s="19"/>
      <c r="BT14" s="282"/>
      <c r="BU14" s="9"/>
      <c r="BV14" s="57" t="s">
        <v>173</v>
      </c>
      <c r="BW14" s="58"/>
      <c r="BX14" s="58"/>
      <c r="BY14" s="58"/>
      <c r="BZ14" s="58"/>
      <c r="CA14" s="58"/>
      <c r="CB14" s="58"/>
      <c r="CC14" s="58"/>
      <c r="CD14" s="9"/>
    </row>
    <row r="15" spans="1:82" ht="16.149999999999999" customHeight="1" x14ac:dyDescent="0.3">
      <c r="A15" s="119"/>
      <c r="B15" s="218"/>
      <c r="C15" s="218"/>
      <c r="D15" s="218"/>
      <c r="E15" s="218"/>
      <c r="F15" s="218"/>
      <c r="G15" s="218"/>
      <c r="H15" s="9"/>
      <c r="I15" s="139"/>
      <c r="J15" s="139"/>
      <c r="K15" s="139"/>
      <c r="L15" s="139"/>
      <c r="M15" s="139"/>
      <c r="N15" s="139"/>
      <c r="O15" s="139"/>
      <c r="P15" s="139"/>
      <c r="Q15" s="139"/>
      <c r="R15" s="139"/>
      <c r="S15" s="139"/>
      <c r="T15" s="139"/>
      <c r="U15" s="139"/>
      <c r="V15" s="139"/>
      <c r="W15" s="19"/>
      <c r="X15" s="22"/>
      <c r="Y15" s="9"/>
      <c r="Z15" s="173"/>
      <c r="AA15" s="174"/>
      <c r="AB15" s="174"/>
      <c r="AC15" s="174"/>
      <c r="AD15" s="174"/>
      <c r="AE15" s="174"/>
      <c r="AF15" s="174"/>
      <c r="AG15" s="174"/>
      <c r="AH15" s="174"/>
      <c r="AI15" s="174"/>
      <c r="AJ15" s="174"/>
      <c r="AK15" s="174"/>
      <c r="AL15" s="175"/>
      <c r="AM15" s="162"/>
      <c r="AN15" s="321"/>
      <c r="AO15" s="157"/>
      <c r="AP15" s="270"/>
      <c r="AQ15" s="220"/>
      <c r="AR15" s="220"/>
      <c r="AS15" s="220"/>
      <c r="AT15" s="220"/>
      <c r="AU15" s="220"/>
      <c r="AV15" s="220"/>
      <c r="AW15" s="220"/>
      <c r="AX15" s="220"/>
      <c r="AY15" s="220"/>
      <c r="AZ15" s="220"/>
      <c r="BA15" s="220"/>
      <c r="BB15" s="287"/>
      <c r="BC15" s="19"/>
      <c r="BD15" s="282"/>
      <c r="BE15" s="9"/>
      <c r="BF15" s="270"/>
      <c r="BG15" s="220"/>
      <c r="BH15" s="220"/>
      <c r="BI15" s="220"/>
      <c r="BJ15" s="220"/>
      <c r="BK15" s="220"/>
      <c r="BL15" s="220"/>
      <c r="BM15" s="220"/>
      <c r="BN15" s="220"/>
      <c r="BO15" s="220"/>
      <c r="BP15" s="220"/>
      <c r="BQ15" s="220"/>
      <c r="BR15" s="287"/>
      <c r="BS15" s="19"/>
      <c r="BT15" s="282"/>
      <c r="BU15" s="9"/>
      <c r="BV15" s="142"/>
      <c r="BW15" s="143"/>
      <c r="BX15" s="143"/>
      <c r="BY15" s="143"/>
      <c r="BZ15" s="143"/>
      <c r="CA15" s="143"/>
      <c r="CB15" s="143"/>
      <c r="CC15" s="143"/>
      <c r="CD15" s="9"/>
    </row>
    <row r="16" spans="1:82" ht="16.149999999999999" customHeight="1" thickBot="1" x14ac:dyDescent="0.35">
      <c r="A16" s="122" t="s">
        <v>59</v>
      </c>
      <c r="B16" s="218" t="s">
        <v>224</v>
      </c>
      <c r="C16" s="219"/>
      <c r="D16" s="219"/>
      <c r="E16" s="219"/>
      <c r="F16" s="219"/>
      <c r="G16" s="219"/>
      <c r="H16" s="9"/>
      <c r="I16" s="73" t="s">
        <v>182</v>
      </c>
      <c r="J16" s="19"/>
      <c r="K16" s="230" t="s">
        <v>27</v>
      </c>
      <c r="L16" s="231"/>
      <c r="M16" s="232"/>
      <c r="N16" s="230" t="s">
        <v>28</v>
      </c>
      <c r="O16" s="231"/>
      <c r="P16" s="232"/>
      <c r="Q16" s="230" t="s">
        <v>29</v>
      </c>
      <c r="R16" s="231"/>
      <c r="S16" s="232"/>
      <c r="T16" s="230" t="s">
        <v>30</v>
      </c>
      <c r="U16" s="231"/>
      <c r="V16" s="232"/>
      <c r="W16" s="19"/>
      <c r="X16" s="23" t="s">
        <v>26</v>
      </c>
      <c r="Y16" s="10"/>
      <c r="Z16" s="176" t="s">
        <v>59</v>
      </c>
      <c r="AA16" s="266" t="s">
        <v>56</v>
      </c>
      <c r="AB16" s="267"/>
      <c r="AC16" s="267"/>
      <c r="AD16" s="267"/>
      <c r="AE16" s="267"/>
      <c r="AF16" s="267"/>
      <c r="AG16" s="267"/>
      <c r="AH16" s="267"/>
      <c r="AI16" s="267"/>
      <c r="AJ16" s="267"/>
      <c r="AK16" s="267"/>
      <c r="AL16" s="235"/>
      <c r="AM16" s="162"/>
      <c r="AN16" s="321"/>
      <c r="AO16" s="157"/>
      <c r="AP16" s="270"/>
      <c r="AQ16" s="220"/>
      <c r="AR16" s="220"/>
      <c r="AS16" s="220"/>
      <c r="AT16" s="220"/>
      <c r="AU16" s="220"/>
      <c r="AV16" s="220"/>
      <c r="AW16" s="220"/>
      <c r="AX16" s="220"/>
      <c r="AY16" s="220"/>
      <c r="AZ16" s="220"/>
      <c r="BA16" s="220"/>
      <c r="BB16" s="287"/>
      <c r="BC16" s="19"/>
      <c r="BD16" s="282"/>
      <c r="BE16" s="9"/>
      <c r="BF16" s="270"/>
      <c r="BG16" s="220"/>
      <c r="BH16" s="220"/>
      <c r="BI16" s="220"/>
      <c r="BJ16" s="220"/>
      <c r="BK16" s="220"/>
      <c r="BL16" s="220"/>
      <c r="BM16" s="220"/>
      <c r="BN16" s="220"/>
      <c r="BO16" s="220"/>
      <c r="BP16" s="220"/>
      <c r="BQ16" s="220"/>
      <c r="BR16" s="287"/>
      <c r="BS16" s="19"/>
      <c r="BT16" s="282"/>
      <c r="BU16" s="9"/>
      <c r="BV16" s="102" t="s">
        <v>187</v>
      </c>
      <c r="BW16" s="103"/>
      <c r="BX16" s="103"/>
      <c r="BY16" s="103"/>
      <c r="BZ16" s="103"/>
      <c r="CA16" s="103">
        <f>SUM(X17,X23,X29,AN40,BD33,BT33)</f>
        <v>0</v>
      </c>
      <c r="CB16" s="103"/>
      <c r="CC16" s="104"/>
      <c r="CD16" s="9"/>
    </row>
    <row r="17" spans="1:82" ht="16.149999999999999" customHeight="1" thickTop="1" thickBot="1" x14ac:dyDescent="0.35">
      <c r="A17" s="119"/>
      <c r="B17" s="219"/>
      <c r="C17" s="219"/>
      <c r="D17" s="219"/>
      <c r="E17" s="219"/>
      <c r="F17" s="219"/>
      <c r="G17" s="219"/>
      <c r="H17" s="10"/>
      <c r="I17" s="70" t="s">
        <v>243</v>
      </c>
      <c r="J17" s="19"/>
      <c r="K17" s="67">
        <v>55</v>
      </c>
      <c r="L17" s="68">
        <v>60</v>
      </c>
      <c r="M17" s="69">
        <v>70</v>
      </c>
      <c r="N17" s="67">
        <v>80</v>
      </c>
      <c r="O17" s="68">
        <v>90</v>
      </c>
      <c r="P17" s="69">
        <v>110</v>
      </c>
      <c r="Q17" s="67">
        <v>110</v>
      </c>
      <c r="R17" s="68">
        <v>120</v>
      </c>
      <c r="S17" s="69">
        <v>135</v>
      </c>
      <c r="T17" s="67">
        <v>150</v>
      </c>
      <c r="U17" s="68">
        <v>170</v>
      </c>
      <c r="V17" s="69">
        <v>190</v>
      </c>
      <c r="W17" s="19"/>
      <c r="X17" s="24"/>
      <c r="Y17" s="10"/>
      <c r="Z17" s="176" t="s">
        <v>59</v>
      </c>
      <c r="AA17" s="266" t="s">
        <v>57</v>
      </c>
      <c r="AB17" s="267"/>
      <c r="AC17" s="267"/>
      <c r="AD17" s="267"/>
      <c r="AE17" s="267"/>
      <c r="AF17" s="267"/>
      <c r="AG17" s="267"/>
      <c r="AH17" s="267"/>
      <c r="AI17" s="267"/>
      <c r="AJ17" s="267"/>
      <c r="AK17" s="267"/>
      <c r="AL17" s="235"/>
      <c r="AM17" s="162"/>
      <c r="AN17" s="321"/>
      <c r="AO17" s="177"/>
      <c r="AP17" s="270"/>
      <c r="AQ17" s="220"/>
      <c r="AR17" s="220"/>
      <c r="AS17" s="220"/>
      <c r="AT17" s="220"/>
      <c r="AU17" s="220"/>
      <c r="AV17" s="220"/>
      <c r="AW17" s="220"/>
      <c r="AX17" s="220"/>
      <c r="AY17" s="220"/>
      <c r="AZ17" s="220"/>
      <c r="BA17" s="220"/>
      <c r="BB17" s="287"/>
      <c r="BC17" s="19"/>
      <c r="BD17" s="283"/>
      <c r="BE17" s="10"/>
      <c r="BF17" s="270"/>
      <c r="BG17" s="220"/>
      <c r="BH17" s="220"/>
      <c r="BI17" s="220"/>
      <c r="BJ17" s="220"/>
      <c r="BK17" s="220"/>
      <c r="BL17" s="220"/>
      <c r="BM17" s="220"/>
      <c r="BN17" s="220"/>
      <c r="BO17" s="220"/>
      <c r="BP17" s="220"/>
      <c r="BQ17" s="220"/>
      <c r="BR17" s="287"/>
      <c r="BS17" s="19"/>
      <c r="BT17" s="283"/>
      <c r="BU17" s="10"/>
      <c r="BV17" s="258" t="s">
        <v>128</v>
      </c>
      <c r="BW17" s="259"/>
      <c r="BX17" s="259"/>
      <c r="BY17" s="259"/>
      <c r="BZ17" s="259"/>
      <c r="CA17" s="111">
        <f>IFERROR(VLOOKUP($F$37,Validatie!$A$7:$C$13,2,FALSE)*$CA$16,0)</f>
        <v>0</v>
      </c>
      <c r="CB17" s="109" t="str">
        <f>"(Rekenfactor "&amp;IFERROR(VLOOKUP($F$37,Validatie!$A$7:$C$13,2,FALSE)*100,"")&amp;"%)"</f>
        <v>(Rekenfactor %)</v>
      </c>
      <c r="CC17" s="113" t="str">
        <f>VLOOKUP(BSDvz,Jaarinkomen!$A$4:$D$11,4,TRUE)</f>
        <v>Functiegroep C (0-280)</v>
      </c>
      <c r="CD17" s="10"/>
    </row>
    <row r="18" spans="1:82" ht="16.149999999999999" customHeight="1" thickTop="1" x14ac:dyDescent="0.3">
      <c r="A18" s="122" t="s">
        <v>222</v>
      </c>
      <c r="B18" s="220" t="s">
        <v>225</v>
      </c>
      <c r="C18" s="219"/>
      <c r="D18" s="219"/>
      <c r="E18" s="219"/>
      <c r="F18" s="219"/>
      <c r="G18" s="219"/>
      <c r="H18" s="10"/>
      <c r="I18" s="64"/>
      <c r="J18" s="19"/>
      <c r="K18" s="65"/>
      <c r="L18" s="65"/>
      <c r="M18" s="65"/>
      <c r="N18" s="65"/>
      <c r="O18" s="65"/>
      <c r="P18" s="65"/>
      <c r="Q18" s="65"/>
      <c r="R18" s="65"/>
      <c r="S18" s="65"/>
      <c r="T18" s="65"/>
      <c r="U18" s="65"/>
      <c r="V18" s="65"/>
      <c r="W18" s="19"/>
      <c r="X18" s="66"/>
      <c r="Y18" s="21"/>
      <c r="Z18" s="176" t="s">
        <v>59</v>
      </c>
      <c r="AA18" s="178" t="s">
        <v>58</v>
      </c>
      <c r="AB18" s="174"/>
      <c r="AC18" s="174"/>
      <c r="AD18" s="174"/>
      <c r="AE18" s="174"/>
      <c r="AF18" s="174"/>
      <c r="AG18" s="174"/>
      <c r="AH18" s="174"/>
      <c r="AI18" s="174"/>
      <c r="AJ18" s="174"/>
      <c r="AK18" s="174"/>
      <c r="AL18" s="175"/>
      <c r="AM18" s="162"/>
      <c r="AN18" s="321"/>
      <c r="AO18" s="177"/>
      <c r="AP18" s="270"/>
      <c r="AQ18" s="220"/>
      <c r="AR18" s="220"/>
      <c r="AS18" s="220"/>
      <c r="AT18" s="220"/>
      <c r="AU18" s="220"/>
      <c r="AV18" s="220"/>
      <c r="AW18" s="220"/>
      <c r="AX18" s="220"/>
      <c r="AY18" s="220"/>
      <c r="AZ18" s="220"/>
      <c r="BA18" s="220"/>
      <c r="BB18" s="287"/>
      <c r="BC18" s="19"/>
      <c r="BD18" s="284" t="s">
        <v>136</v>
      </c>
      <c r="BE18" s="10"/>
      <c r="BF18" s="270"/>
      <c r="BG18" s="220"/>
      <c r="BH18" s="220"/>
      <c r="BI18" s="220"/>
      <c r="BJ18" s="220"/>
      <c r="BK18" s="220"/>
      <c r="BL18" s="220"/>
      <c r="BM18" s="220"/>
      <c r="BN18" s="220"/>
      <c r="BO18" s="220"/>
      <c r="BP18" s="220"/>
      <c r="BQ18" s="220"/>
      <c r="BR18" s="287"/>
      <c r="BS18" s="19"/>
      <c r="BT18" s="284" t="s">
        <v>136</v>
      </c>
      <c r="BU18" s="10"/>
      <c r="BV18" s="260"/>
      <c r="BW18" s="261"/>
      <c r="BX18" s="261"/>
      <c r="BY18" s="261"/>
      <c r="BZ18" s="261"/>
      <c r="CA18" s="112"/>
      <c r="CB18" s="110"/>
      <c r="CC18" s="114"/>
      <c r="CD18" s="10"/>
    </row>
    <row r="19" spans="1:82" ht="16.149999999999999" customHeight="1" x14ac:dyDescent="0.3">
      <c r="A19" s="121"/>
      <c r="B19" s="219"/>
      <c r="C19" s="219"/>
      <c r="D19" s="219"/>
      <c r="E19" s="219"/>
      <c r="F19" s="219"/>
      <c r="G19" s="219"/>
      <c r="H19" s="10"/>
      <c r="I19" s="16" t="s">
        <v>32</v>
      </c>
      <c r="J19" s="51"/>
      <c r="K19" s="19"/>
      <c r="L19" s="19"/>
      <c r="M19" s="19"/>
      <c r="N19" s="19"/>
      <c r="O19" s="19"/>
      <c r="P19" s="19"/>
      <c r="Q19" s="19"/>
      <c r="R19" s="19"/>
      <c r="S19" s="19"/>
      <c r="T19" s="19"/>
      <c r="U19" s="19"/>
      <c r="V19" s="19"/>
      <c r="W19" s="51"/>
      <c r="X19" s="7"/>
      <c r="Y19" s="21"/>
      <c r="Z19" s="319" t="s">
        <v>161</v>
      </c>
      <c r="AA19" s="320"/>
      <c r="AB19" s="320"/>
      <c r="AC19" s="320"/>
      <c r="AD19" s="320"/>
      <c r="AE19" s="320"/>
      <c r="AF19" s="320"/>
      <c r="AG19" s="320"/>
      <c r="AH19" s="320"/>
      <c r="AI19" s="320"/>
      <c r="AJ19" s="320"/>
      <c r="AK19" s="320"/>
      <c r="AL19" s="235"/>
      <c r="AM19" s="162"/>
      <c r="AN19" s="322"/>
      <c r="AO19" s="177"/>
      <c r="AP19" s="288"/>
      <c r="AQ19" s="289"/>
      <c r="AR19" s="289"/>
      <c r="AS19" s="289"/>
      <c r="AT19" s="289"/>
      <c r="AU19" s="289"/>
      <c r="AV19" s="289"/>
      <c r="AW19" s="289"/>
      <c r="AX19" s="289"/>
      <c r="AY19" s="289"/>
      <c r="AZ19" s="289"/>
      <c r="BA19" s="289"/>
      <c r="BB19" s="290"/>
      <c r="BC19" s="19"/>
      <c r="BD19" s="285"/>
      <c r="BE19" s="10"/>
      <c r="BF19" s="288"/>
      <c r="BG19" s="289"/>
      <c r="BH19" s="289"/>
      <c r="BI19" s="289"/>
      <c r="BJ19" s="289"/>
      <c r="BK19" s="289"/>
      <c r="BL19" s="289"/>
      <c r="BM19" s="289"/>
      <c r="BN19" s="289"/>
      <c r="BO19" s="289"/>
      <c r="BP19" s="289"/>
      <c r="BQ19" s="289"/>
      <c r="BR19" s="290"/>
      <c r="BS19" s="19"/>
      <c r="BT19" s="285"/>
      <c r="BU19" s="10"/>
      <c r="BV19" s="94"/>
      <c r="BW19" s="95" t="s">
        <v>120</v>
      </c>
      <c r="BX19" s="95"/>
      <c r="BY19" s="95"/>
      <c r="BZ19" s="95"/>
      <c r="CA19" s="95"/>
      <c r="CB19" s="96">
        <f>(VLOOKUP(BSDvz,Tabel_Jaarinkomen,Kolom_kalenderjaar1,TRUE)*Maanden_kalenderjaar1+VLOOKUP(BSDvz,Tabel_Jaarinkomen,Kolom_kalenderjaar2,TRUE)*Maanden_kalenderjaar2)/12</f>
        <v>81739</v>
      </c>
      <c r="CC19" s="97"/>
      <c r="CD19" s="10"/>
    </row>
    <row r="20" spans="1:82" ht="16.149999999999999" customHeight="1" x14ac:dyDescent="0.3">
      <c r="A20" s="123" t="s">
        <v>59</v>
      </c>
      <c r="B20" s="220" t="s">
        <v>233</v>
      </c>
      <c r="C20" s="219"/>
      <c r="D20" s="219"/>
      <c r="E20" s="219"/>
      <c r="F20" s="219"/>
      <c r="G20" s="219"/>
      <c r="H20" s="10"/>
      <c r="I20" s="238" t="s">
        <v>236</v>
      </c>
      <c r="J20" s="238"/>
      <c r="K20" s="238"/>
      <c r="L20" s="238"/>
      <c r="M20" s="238"/>
      <c r="N20" s="238"/>
      <c r="O20" s="238"/>
      <c r="P20" s="238"/>
      <c r="Q20" s="238"/>
      <c r="R20" s="238"/>
      <c r="S20" s="238"/>
      <c r="T20" s="238"/>
      <c r="U20" s="238"/>
      <c r="V20" s="238"/>
      <c r="W20" s="51"/>
      <c r="X20" s="7"/>
      <c r="Y20" s="7"/>
      <c r="Z20" s="268"/>
      <c r="AA20" s="269"/>
      <c r="AB20" s="269"/>
      <c r="AC20" s="269"/>
      <c r="AD20" s="269"/>
      <c r="AE20" s="269"/>
      <c r="AF20" s="269"/>
      <c r="AG20" s="269"/>
      <c r="AH20" s="269"/>
      <c r="AI20" s="269"/>
      <c r="AJ20" s="269"/>
      <c r="AK20" s="269"/>
      <c r="AL20" s="265"/>
      <c r="AM20" s="162"/>
      <c r="AN20" s="239" t="s">
        <v>130</v>
      </c>
      <c r="AO20" s="164"/>
      <c r="AP20" s="26" t="s">
        <v>72</v>
      </c>
      <c r="AQ20" s="27"/>
      <c r="AR20" s="28"/>
      <c r="AS20" s="28"/>
      <c r="AT20" s="28"/>
      <c r="AU20" s="28"/>
      <c r="AV20" s="28"/>
      <c r="AW20" s="28"/>
      <c r="AX20" s="28"/>
      <c r="AY20" s="28"/>
      <c r="AZ20" s="28"/>
      <c r="BA20" s="28"/>
      <c r="BB20" s="29"/>
      <c r="BC20" s="19"/>
      <c r="BD20" s="286"/>
      <c r="BE20" s="21"/>
      <c r="BF20" s="26" t="s">
        <v>69</v>
      </c>
      <c r="BG20" s="27"/>
      <c r="BH20" s="28"/>
      <c r="BI20" s="28"/>
      <c r="BJ20" s="28"/>
      <c r="BK20" s="28"/>
      <c r="BL20" s="28"/>
      <c r="BM20" s="28"/>
      <c r="BN20" s="28"/>
      <c r="BO20" s="28"/>
      <c r="BP20" s="28"/>
      <c r="BQ20" s="28"/>
      <c r="BR20" s="29"/>
      <c r="BS20" s="19"/>
      <c r="BT20" s="286"/>
      <c r="BU20" s="21"/>
      <c r="BV20" s="98"/>
      <c r="BW20" s="99" t="s">
        <v>121</v>
      </c>
      <c r="BX20" s="99"/>
      <c r="BY20" s="99"/>
      <c r="BZ20" s="99"/>
      <c r="CA20" s="99"/>
      <c r="CB20" s="100">
        <f>(VLOOKUP(BSDvz,Tabel_maximale_bezoldiging,Kolom_kalenderjaar1,TRUE)*Maanden_kalenderjaar1+VLOOKUP(BSDvz,Tabel_maximale_bezoldiging,Kolom_kalenderjaar2,TRUE)*Maanden_kalenderjaar2)/12</f>
        <v>101356</v>
      </c>
      <c r="CC20" s="101"/>
      <c r="CD20" s="10"/>
    </row>
    <row r="21" spans="1:82" ht="16.149999999999999" customHeight="1" x14ac:dyDescent="0.3">
      <c r="A21" s="121"/>
      <c r="B21" s="219"/>
      <c r="C21" s="219"/>
      <c r="D21" s="219"/>
      <c r="E21" s="219"/>
      <c r="F21" s="219"/>
      <c r="G21" s="219"/>
      <c r="H21" s="21"/>
      <c r="I21" s="238"/>
      <c r="J21" s="238"/>
      <c r="K21" s="238"/>
      <c r="L21" s="238"/>
      <c r="M21" s="238"/>
      <c r="N21" s="238"/>
      <c r="O21" s="238"/>
      <c r="P21" s="238"/>
      <c r="Q21" s="238"/>
      <c r="R21" s="238"/>
      <c r="S21" s="238"/>
      <c r="T21" s="238"/>
      <c r="U21" s="238"/>
      <c r="V21" s="238"/>
      <c r="W21" s="51"/>
      <c r="X21" s="7"/>
      <c r="Y21" s="7"/>
      <c r="Z21" s="179" t="s">
        <v>167</v>
      </c>
      <c r="AA21" s="168"/>
      <c r="AB21" s="169"/>
      <c r="AC21" s="169"/>
      <c r="AD21" s="169"/>
      <c r="AE21" s="169"/>
      <c r="AF21" s="169"/>
      <c r="AG21" s="169"/>
      <c r="AH21" s="169"/>
      <c r="AI21" s="169"/>
      <c r="AJ21" s="169"/>
      <c r="AK21" s="169"/>
      <c r="AL21" s="170"/>
      <c r="AM21" s="162"/>
      <c r="AN21" s="240"/>
      <c r="AO21" s="164"/>
      <c r="AP21" s="270" t="s">
        <v>164</v>
      </c>
      <c r="AQ21" s="219"/>
      <c r="AR21" s="219"/>
      <c r="AS21" s="219"/>
      <c r="AT21" s="219"/>
      <c r="AU21" s="219"/>
      <c r="AV21" s="219"/>
      <c r="AW21" s="219"/>
      <c r="AX21" s="219"/>
      <c r="AY21" s="219"/>
      <c r="AZ21" s="219"/>
      <c r="BA21" s="219"/>
      <c r="BB21" s="291"/>
      <c r="BC21" s="19"/>
      <c r="BD21" s="310" t="s">
        <v>137</v>
      </c>
      <c r="BE21" s="21"/>
      <c r="BF21" s="270" t="s">
        <v>170</v>
      </c>
      <c r="BG21" s="219"/>
      <c r="BH21" s="219"/>
      <c r="BI21" s="219"/>
      <c r="BJ21" s="219"/>
      <c r="BK21" s="219"/>
      <c r="BL21" s="219"/>
      <c r="BM21" s="219"/>
      <c r="BN21" s="219"/>
      <c r="BO21" s="219"/>
      <c r="BP21" s="219"/>
      <c r="BQ21" s="219"/>
      <c r="BR21" s="291"/>
      <c r="BS21" s="19"/>
      <c r="BT21" s="310" t="s">
        <v>137</v>
      </c>
      <c r="BU21" s="21"/>
      <c r="BV21" s="93" t="s">
        <v>101</v>
      </c>
      <c r="BW21" s="56"/>
      <c r="BX21" s="56"/>
      <c r="BY21" s="56"/>
      <c r="BZ21" s="56"/>
      <c r="CA21" s="56">
        <f>IFERROR(VLOOKUP($F$37,Validatie!$A$7:$C$13,3,FALSE)*$CA$16,0)</f>
        <v>0</v>
      </c>
      <c r="CB21" s="105" t="str">
        <f>"(Rekenfactor "&amp;IFERROR(VLOOKUP($F$37,Validatie!$A$7:$C$13,3,FALSE)*100,"")&amp;"%)"</f>
        <v>(Rekenfactor %)</v>
      </c>
      <c r="CC21" s="106" t="str">
        <f>VLOOKUP(BSDcol,Jaarinkomen!$A$4:$D$11,4,TRUE)</f>
        <v>Functiegroep C (0-280)</v>
      </c>
      <c r="CD21" s="21"/>
    </row>
    <row r="22" spans="1:82" ht="16.149999999999999" customHeight="1" thickBot="1" x14ac:dyDescent="0.35">
      <c r="A22" s="121"/>
      <c r="B22" s="219"/>
      <c r="C22" s="219"/>
      <c r="D22" s="219"/>
      <c r="E22" s="219"/>
      <c r="F22" s="219"/>
      <c r="G22" s="219"/>
      <c r="H22" s="21"/>
      <c r="I22" s="73" t="s">
        <v>183</v>
      </c>
      <c r="J22" s="19"/>
      <c r="K22" s="230" t="s">
        <v>36</v>
      </c>
      <c r="L22" s="231"/>
      <c r="M22" s="232"/>
      <c r="N22" s="230" t="s">
        <v>33</v>
      </c>
      <c r="O22" s="231"/>
      <c r="P22" s="232"/>
      <c r="Q22" s="230" t="s">
        <v>34</v>
      </c>
      <c r="R22" s="231"/>
      <c r="S22" s="232"/>
      <c r="T22" s="230" t="s">
        <v>35</v>
      </c>
      <c r="U22" s="231"/>
      <c r="V22" s="232"/>
      <c r="W22" s="19"/>
      <c r="X22" s="23" t="s">
        <v>26</v>
      </c>
      <c r="Y22" s="7"/>
      <c r="Z22" s="325" t="s">
        <v>158</v>
      </c>
      <c r="AA22" s="326"/>
      <c r="AB22" s="326"/>
      <c r="AC22" s="326"/>
      <c r="AD22" s="326"/>
      <c r="AE22" s="326"/>
      <c r="AF22" s="326"/>
      <c r="AG22" s="326"/>
      <c r="AH22" s="326"/>
      <c r="AI22" s="326"/>
      <c r="AJ22" s="326"/>
      <c r="AK22" s="326"/>
      <c r="AL22" s="235"/>
      <c r="AM22" s="162"/>
      <c r="AN22" s="317" t="s">
        <v>132</v>
      </c>
      <c r="AO22" s="160"/>
      <c r="AP22" s="292"/>
      <c r="AQ22" s="200"/>
      <c r="AR22" s="200"/>
      <c r="AS22" s="200"/>
      <c r="AT22" s="200"/>
      <c r="AU22" s="200"/>
      <c r="AV22" s="200"/>
      <c r="AW22" s="200"/>
      <c r="AX22" s="200"/>
      <c r="AY22" s="200"/>
      <c r="AZ22" s="200"/>
      <c r="BA22" s="200"/>
      <c r="BB22" s="293"/>
      <c r="BC22" s="19"/>
      <c r="BD22" s="311"/>
      <c r="BE22" s="7"/>
      <c r="BF22" s="292"/>
      <c r="BG22" s="200"/>
      <c r="BH22" s="200"/>
      <c r="BI22" s="200"/>
      <c r="BJ22" s="200"/>
      <c r="BK22" s="200"/>
      <c r="BL22" s="200"/>
      <c r="BM22" s="200"/>
      <c r="BN22" s="200"/>
      <c r="BO22" s="200"/>
      <c r="BP22" s="200"/>
      <c r="BQ22" s="200"/>
      <c r="BR22" s="293"/>
      <c r="BS22" s="19"/>
      <c r="BT22" s="311"/>
      <c r="BU22" s="7"/>
      <c r="BV22" s="94"/>
      <c r="BW22" s="95" t="s">
        <v>120</v>
      </c>
      <c r="BX22" s="95"/>
      <c r="BY22" s="95"/>
      <c r="BZ22" s="95"/>
      <c r="CA22" s="95"/>
      <c r="CB22" s="96">
        <f>(VLOOKUP(BSDcol,Tabel_Jaarinkomen,Kolom_kalenderjaar1,TRUE)*Maanden_kalenderjaar1+VLOOKUP(BSDcol,Tabel_Jaarinkomen,Kolom_kalenderjaar2,TRUE)*Maanden_kalenderjaar2)/12</f>
        <v>81739</v>
      </c>
      <c r="CC22" s="97"/>
      <c r="CD22" s="21"/>
    </row>
    <row r="23" spans="1:82" ht="16.149999999999999" customHeight="1" thickTop="1" thickBot="1" x14ac:dyDescent="0.35">
      <c r="A23" s="9"/>
      <c r="B23" s="9"/>
      <c r="C23" s="9"/>
      <c r="D23" s="9"/>
      <c r="E23" s="9"/>
      <c r="F23" s="9"/>
      <c r="G23" s="9"/>
      <c r="H23" s="7"/>
      <c r="I23" s="187"/>
      <c r="J23" s="19"/>
      <c r="K23" s="67">
        <v>5</v>
      </c>
      <c r="L23" s="68">
        <v>10</v>
      </c>
      <c r="M23" s="69">
        <v>15</v>
      </c>
      <c r="N23" s="67">
        <v>15</v>
      </c>
      <c r="O23" s="68">
        <v>20</v>
      </c>
      <c r="P23" s="69">
        <v>25</v>
      </c>
      <c r="Q23" s="67">
        <v>25</v>
      </c>
      <c r="R23" s="68">
        <v>30</v>
      </c>
      <c r="S23" s="69">
        <v>35</v>
      </c>
      <c r="T23" s="67">
        <v>35</v>
      </c>
      <c r="U23" s="68">
        <v>40</v>
      </c>
      <c r="V23" s="69">
        <v>45</v>
      </c>
      <c r="W23" s="19"/>
      <c r="X23" s="24"/>
      <c r="Y23" s="7"/>
      <c r="Z23" s="327"/>
      <c r="AA23" s="326"/>
      <c r="AB23" s="326"/>
      <c r="AC23" s="326"/>
      <c r="AD23" s="326"/>
      <c r="AE23" s="326"/>
      <c r="AF23" s="326"/>
      <c r="AG23" s="326"/>
      <c r="AH23" s="326"/>
      <c r="AI23" s="326"/>
      <c r="AJ23" s="326"/>
      <c r="AK23" s="326"/>
      <c r="AL23" s="235"/>
      <c r="AM23" s="162"/>
      <c r="AN23" s="318"/>
      <c r="AO23" s="160"/>
      <c r="AP23" s="292"/>
      <c r="AQ23" s="200"/>
      <c r="AR23" s="200"/>
      <c r="AS23" s="200"/>
      <c r="AT23" s="200"/>
      <c r="AU23" s="200"/>
      <c r="AV23" s="200"/>
      <c r="AW23" s="200"/>
      <c r="AX23" s="200"/>
      <c r="AY23" s="200"/>
      <c r="AZ23" s="200"/>
      <c r="BA23" s="200"/>
      <c r="BB23" s="293"/>
      <c r="BC23" s="19"/>
      <c r="BD23" s="311"/>
      <c r="BE23" s="7"/>
      <c r="BF23" s="292"/>
      <c r="BG23" s="200"/>
      <c r="BH23" s="200"/>
      <c r="BI23" s="200"/>
      <c r="BJ23" s="200"/>
      <c r="BK23" s="200"/>
      <c r="BL23" s="200"/>
      <c r="BM23" s="200"/>
      <c r="BN23" s="200"/>
      <c r="BO23" s="200"/>
      <c r="BP23" s="200"/>
      <c r="BQ23" s="200"/>
      <c r="BR23" s="293"/>
      <c r="BS23" s="19"/>
      <c r="BT23" s="311"/>
      <c r="BU23" s="7"/>
      <c r="BV23" s="98"/>
      <c r="BW23" s="99" t="s">
        <v>121</v>
      </c>
      <c r="BX23" s="99"/>
      <c r="BY23" s="99"/>
      <c r="BZ23" s="99"/>
      <c r="CA23" s="99"/>
      <c r="CB23" s="100">
        <f>(VLOOKUP(BSDcol,Tabel_maximale_bezoldiging,Kolom_kalenderjaar1,TRUE)*Maanden_kalenderjaar1+VLOOKUP(BSDcol,Tabel_maximale_bezoldiging,Kolom_kalenderjaar2,TRUE)*Maanden_kalenderjaar2)/12</f>
        <v>101356</v>
      </c>
      <c r="CC23" s="101"/>
      <c r="CD23" s="7"/>
    </row>
    <row r="24" spans="1:82" ht="16.149999999999999" customHeight="1" thickTop="1" x14ac:dyDescent="0.3">
      <c r="A24" s="8" t="s">
        <v>21</v>
      </c>
      <c r="B24" s="9"/>
      <c r="C24" s="9"/>
      <c r="D24" s="9"/>
      <c r="E24" s="9"/>
      <c r="F24" s="9"/>
      <c r="G24" s="10"/>
      <c r="H24" s="7"/>
      <c r="I24" s="7"/>
      <c r="J24" s="52"/>
      <c r="K24" s="19"/>
      <c r="L24" s="19"/>
      <c r="M24" s="19"/>
      <c r="N24" s="19"/>
      <c r="O24" s="19"/>
      <c r="P24" s="19"/>
      <c r="Q24" s="19"/>
      <c r="R24" s="19"/>
      <c r="S24" s="19"/>
      <c r="T24" s="19"/>
      <c r="U24" s="19"/>
      <c r="V24" s="19"/>
      <c r="W24" s="52"/>
      <c r="X24" s="7"/>
      <c r="Y24" s="7"/>
      <c r="Z24" s="180" t="s">
        <v>47</v>
      </c>
      <c r="AA24" s="233" t="s">
        <v>54</v>
      </c>
      <c r="AB24" s="234"/>
      <c r="AC24" s="234"/>
      <c r="AD24" s="234"/>
      <c r="AE24" s="234"/>
      <c r="AF24" s="234"/>
      <c r="AG24" s="234"/>
      <c r="AH24" s="234"/>
      <c r="AI24" s="234"/>
      <c r="AJ24" s="234"/>
      <c r="AK24" s="234"/>
      <c r="AL24" s="235"/>
      <c r="AM24" s="162"/>
      <c r="AN24" s="318"/>
      <c r="AO24" s="160"/>
      <c r="AP24" s="294"/>
      <c r="AQ24" s="295"/>
      <c r="AR24" s="295"/>
      <c r="AS24" s="295"/>
      <c r="AT24" s="295"/>
      <c r="AU24" s="295"/>
      <c r="AV24" s="295"/>
      <c r="AW24" s="295"/>
      <c r="AX24" s="295"/>
      <c r="AY24" s="295"/>
      <c r="AZ24" s="295"/>
      <c r="BA24" s="295"/>
      <c r="BB24" s="296"/>
      <c r="BC24" s="19"/>
      <c r="BD24" s="284" t="s">
        <v>138</v>
      </c>
      <c r="BE24" s="7"/>
      <c r="BF24" s="294"/>
      <c r="BG24" s="295"/>
      <c r="BH24" s="295"/>
      <c r="BI24" s="295"/>
      <c r="BJ24" s="295"/>
      <c r="BK24" s="295"/>
      <c r="BL24" s="295"/>
      <c r="BM24" s="295"/>
      <c r="BN24" s="295"/>
      <c r="BO24" s="295"/>
      <c r="BP24" s="295"/>
      <c r="BQ24" s="295"/>
      <c r="BR24" s="296"/>
      <c r="BS24" s="19"/>
      <c r="BT24" s="284" t="s">
        <v>138</v>
      </c>
      <c r="BU24" s="7"/>
      <c r="BV24" s="7"/>
      <c r="BW24" s="7"/>
      <c r="BX24" s="7"/>
      <c r="BY24" s="7"/>
      <c r="BZ24" s="7"/>
      <c r="CA24" s="7"/>
      <c r="CB24" s="7"/>
      <c r="CC24" s="7"/>
      <c r="CD24" s="7"/>
    </row>
    <row r="25" spans="1:82" ht="16.149999999999999" customHeight="1" x14ac:dyDescent="0.3">
      <c r="A25" s="229" t="s">
        <v>149</v>
      </c>
      <c r="B25" s="200"/>
      <c r="C25" s="200"/>
      <c r="D25" s="200"/>
      <c r="E25" s="200"/>
      <c r="F25" s="200"/>
      <c r="G25" s="200"/>
      <c r="H25" s="7"/>
      <c r="I25" s="16" t="s">
        <v>37</v>
      </c>
      <c r="J25" s="52"/>
      <c r="K25" s="19"/>
      <c r="L25" s="19"/>
      <c r="M25" s="19"/>
      <c r="N25" s="19"/>
      <c r="O25" s="19"/>
      <c r="P25" s="19"/>
      <c r="Q25" s="19"/>
      <c r="R25" s="19"/>
      <c r="S25" s="19"/>
      <c r="T25" s="19"/>
      <c r="U25" s="19"/>
      <c r="V25" s="19"/>
      <c r="W25" s="52"/>
      <c r="X25" s="7"/>
      <c r="Y25" s="7"/>
      <c r="Z25" s="180" t="s">
        <v>48</v>
      </c>
      <c r="AA25" s="233" t="s">
        <v>51</v>
      </c>
      <c r="AB25" s="234"/>
      <c r="AC25" s="234"/>
      <c r="AD25" s="234"/>
      <c r="AE25" s="234"/>
      <c r="AF25" s="234"/>
      <c r="AG25" s="234"/>
      <c r="AH25" s="234"/>
      <c r="AI25" s="234"/>
      <c r="AJ25" s="234"/>
      <c r="AK25" s="234"/>
      <c r="AL25" s="235"/>
      <c r="AM25" s="162"/>
      <c r="AN25" s="318"/>
      <c r="AO25" s="160"/>
      <c r="AP25" s="26" t="s">
        <v>71</v>
      </c>
      <c r="AQ25" s="27"/>
      <c r="AR25" s="28"/>
      <c r="AS25" s="28"/>
      <c r="AT25" s="28"/>
      <c r="AU25" s="28"/>
      <c r="AV25" s="28"/>
      <c r="AW25" s="28"/>
      <c r="AX25" s="28"/>
      <c r="AY25" s="28"/>
      <c r="AZ25" s="28"/>
      <c r="BA25" s="28"/>
      <c r="BB25" s="29"/>
      <c r="BC25" s="19"/>
      <c r="BD25" s="312"/>
      <c r="BE25" s="7"/>
      <c r="BF25" s="26" t="s">
        <v>70</v>
      </c>
      <c r="BG25" s="27"/>
      <c r="BH25" s="28"/>
      <c r="BI25" s="28"/>
      <c r="BJ25" s="28"/>
      <c r="BK25" s="28"/>
      <c r="BL25" s="28"/>
      <c r="BM25" s="28"/>
      <c r="BN25" s="28"/>
      <c r="BO25" s="28"/>
      <c r="BP25" s="28"/>
      <c r="BQ25" s="28"/>
      <c r="BR25" s="29"/>
      <c r="BS25" s="19"/>
      <c r="BT25" s="312"/>
      <c r="BU25" s="7"/>
      <c r="BV25" s="7"/>
      <c r="BW25" s="7"/>
      <c r="BX25" s="7"/>
      <c r="BY25" s="7"/>
      <c r="BZ25" s="7"/>
      <c r="CA25" s="7"/>
      <c r="CB25" s="7"/>
      <c r="CC25" s="7"/>
      <c r="CD25" s="7"/>
    </row>
    <row r="26" spans="1:82" ht="16.149999999999999" customHeight="1" x14ac:dyDescent="0.3">
      <c r="A26" s="200"/>
      <c r="B26" s="200"/>
      <c r="C26" s="200"/>
      <c r="D26" s="200"/>
      <c r="E26" s="200"/>
      <c r="F26" s="200"/>
      <c r="G26" s="200"/>
      <c r="H26" s="7"/>
      <c r="I26" s="238" t="s">
        <v>155</v>
      </c>
      <c r="J26" s="238"/>
      <c r="K26" s="238"/>
      <c r="L26" s="238"/>
      <c r="M26" s="238"/>
      <c r="N26" s="238"/>
      <c r="O26" s="238"/>
      <c r="P26" s="238"/>
      <c r="Q26" s="238"/>
      <c r="R26" s="238"/>
      <c r="S26" s="238"/>
      <c r="T26" s="238"/>
      <c r="U26" s="238"/>
      <c r="V26" s="238"/>
      <c r="W26" s="52"/>
      <c r="X26" s="7"/>
      <c r="Y26" s="7"/>
      <c r="Z26" s="180" t="s">
        <v>49</v>
      </c>
      <c r="AA26" s="233" t="s">
        <v>52</v>
      </c>
      <c r="AB26" s="234"/>
      <c r="AC26" s="234"/>
      <c r="AD26" s="234"/>
      <c r="AE26" s="234"/>
      <c r="AF26" s="234"/>
      <c r="AG26" s="234"/>
      <c r="AH26" s="234"/>
      <c r="AI26" s="234"/>
      <c r="AJ26" s="234"/>
      <c r="AK26" s="234"/>
      <c r="AL26" s="235"/>
      <c r="AM26" s="162"/>
      <c r="AN26" s="318"/>
      <c r="AO26" s="160"/>
      <c r="AP26" s="270" t="s">
        <v>165</v>
      </c>
      <c r="AQ26" s="271"/>
      <c r="AR26" s="271"/>
      <c r="AS26" s="271"/>
      <c r="AT26" s="271"/>
      <c r="AU26" s="271"/>
      <c r="AV26" s="271"/>
      <c r="AW26" s="271"/>
      <c r="AX26" s="271"/>
      <c r="AY26" s="271"/>
      <c r="AZ26" s="271"/>
      <c r="BA26" s="271"/>
      <c r="BB26" s="272"/>
      <c r="BC26" s="19"/>
      <c r="BD26" s="281" t="s">
        <v>139</v>
      </c>
      <c r="BE26" s="7"/>
      <c r="BF26" s="270" t="s">
        <v>171</v>
      </c>
      <c r="BG26" s="271"/>
      <c r="BH26" s="271"/>
      <c r="BI26" s="271"/>
      <c r="BJ26" s="271"/>
      <c r="BK26" s="271"/>
      <c r="BL26" s="271"/>
      <c r="BM26" s="271"/>
      <c r="BN26" s="271"/>
      <c r="BO26" s="271"/>
      <c r="BP26" s="271"/>
      <c r="BQ26" s="271"/>
      <c r="BR26" s="272"/>
      <c r="BS26" s="19"/>
      <c r="BT26" s="281" t="s">
        <v>139</v>
      </c>
      <c r="BU26" s="7"/>
      <c r="BV26" s="7"/>
      <c r="BW26" s="7"/>
      <c r="BX26" s="7"/>
      <c r="BY26" s="7"/>
      <c r="BZ26" s="7"/>
      <c r="CA26" s="7"/>
      <c r="CB26" s="7"/>
      <c r="CC26" s="7"/>
      <c r="CD26" s="7"/>
    </row>
    <row r="27" spans="1:82" ht="16.149999999999999" customHeight="1" x14ac:dyDescent="0.3">
      <c r="A27" s="200"/>
      <c r="B27" s="200"/>
      <c r="C27" s="200"/>
      <c r="D27" s="200"/>
      <c r="E27" s="200"/>
      <c r="F27" s="200"/>
      <c r="G27" s="200"/>
      <c r="H27" s="7"/>
      <c r="I27" s="238"/>
      <c r="J27" s="238"/>
      <c r="K27" s="238"/>
      <c r="L27" s="238"/>
      <c r="M27" s="238"/>
      <c r="N27" s="238"/>
      <c r="O27" s="238"/>
      <c r="P27" s="238"/>
      <c r="Q27" s="238"/>
      <c r="R27" s="238"/>
      <c r="S27" s="238"/>
      <c r="T27" s="238"/>
      <c r="U27" s="238"/>
      <c r="V27" s="238"/>
      <c r="W27" s="19"/>
      <c r="X27" s="7"/>
      <c r="Y27" s="7"/>
      <c r="Z27" s="181" t="s">
        <v>50</v>
      </c>
      <c r="AA27" s="263" t="s">
        <v>53</v>
      </c>
      <c r="AB27" s="264"/>
      <c r="AC27" s="264"/>
      <c r="AD27" s="264"/>
      <c r="AE27" s="264"/>
      <c r="AF27" s="264"/>
      <c r="AG27" s="264"/>
      <c r="AH27" s="264"/>
      <c r="AI27" s="264"/>
      <c r="AJ27" s="264"/>
      <c r="AK27" s="264"/>
      <c r="AL27" s="265"/>
      <c r="AM27" s="162"/>
      <c r="AN27" s="279" t="s">
        <v>131</v>
      </c>
      <c r="AO27" s="160"/>
      <c r="AP27" s="273"/>
      <c r="AQ27" s="271"/>
      <c r="AR27" s="271"/>
      <c r="AS27" s="271"/>
      <c r="AT27" s="271"/>
      <c r="AU27" s="271"/>
      <c r="AV27" s="271"/>
      <c r="AW27" s="271"/>
      <c r="AX27" s="271"/>
      <c r="AY27" s="271"/>
      <c r="AZ27" s="271"/>
      <c r="BA27" s="271"/>
      <c r="BB27" s="272"/>
      <c r="BC27" s="19"/>
      <c r="BD27" s="313"/>
      <c r="BE27" s="7"/>
      <c r="BF27" s="273"/>
      <c r="BG27" s="271"/>
      <c r="BH27" s="271"/>
      <c r="BI27" s="271"/>
      <c r="BJ27" s="271"/>
      <c r="BK27" s="271"/>
      <c r="BL27" s="271"/>
      <c r="BM27" s="271"/>
      <c r="BN27" s="271"/>
      <c r="BO27" s="271"/>
      <c r="BP27" s="271"/>
      <c r="BQ27" s="271"/>
      <c r="BR27" s="272"/>
      <c r="BS27" s="19"/>
      <c r="BT27" s="313"/>
      <c r="BU27" s="7"/>
      <c r="BV27" s="7"/>
      <c r="BW27" s="7"/>
      <c r="BX27" s="7"/>
      <c r="BY27" s="7"/>
      <c r="BZ27" s="7"/>
      <c r="CA27" s="7"/>
      <c r="CB27" s="7"/>
      <c r="CC27" s="7"/>
      <c r="CD27" s="7"/>
    </row>
    <row r="28" spans="1:82" ht="16.149999999999999" customHeight="1" thickBot="1" x14ac:dyDescent="0.35">
      <c r="A28" s="200"/>
      <c r="B28" s="200"/>
      <c r="C28" s="200"/>
      <c r="D28" s="200"/>
      <c r="E28" s="200"/>
      <c r="F28" s="200"/>
      <c r="G28" s="200"/>
      <c r="H28" s="7"/>
      <c r="I28" s="73" t="s">
        <v>184</v>
      </c>
      <c r="J28" s="19"/>
      <c r="K28" s="230" t="s">
        <v>38</v>
      </c>
      <c r="L28" s="231"/>
      <c r="M28" s="324"/>
      <c r="N28" s="230" t="s">
        <v>39</v>
      </c>
      <c r="O28" s="231"/>
      <c r="P28" s="232"/>
      <c r="Q28" s="333" t="s">
        <v>40</v>
      </c>
      <c r="R28" s="231"/>
      <c r="S28" s="324"/>
      <c r="T28" s="230" t="s">
        <v>41</v>
      </c>
      <c r="U28" s="231"/>
      <c r="V28" s="232"/>
      <c r="W28" s="19"/>
      <c r="X28" s="23" t="s">
        <v>26</v>
      </c>
      <c r="Y28" s="7"/>
      <c r="Z28" s="334" t="s">
        <v>168</v>
      </c>
      <c r="AA28" s="335"/>
      <c r="AB28" s="335"/>
      <c r="AC28" s="335"/>
      <c r="AD28" s="335"/>
      <c r="AE28" s="335"/>
      <c r="AF28" s="335"/>
      <c r="AG28" s="335"/>
      <c r="AH28" s="335"/>
      <c r="AI28" s="335"/>
      <c r="AJ28" s="335"/>
      <c r="AK28" s="335"/>
      <c r="AL28" s="336"/>
      <c r="AM28" s="162"/>
      <c r="AN28" s="280"/>
      <c r="AO28" s="160"/>
      <c r="AP28" s="273"/>
      <c r="AQ28" s="271"/>
      <c r="AR28" s="271"/>
      <c r="AS28" s="271"/>
      <c r="AT28" s="271"/>
      <c r="AU28" s="271"/>
      <c r="AV28" s="271"/>
      <c r="AW28" s="271"/>
      <c r="AX28" s="271"/>
      <c r="AY28" s="271"/>
      <c r="AZ28" s="271"/>
      <c r="BA28" s="271"/>
      <c r="BB28" s="272"/>
      <c r="BC28" s="19"/>
      <c r="BD28" s="313"/>
      <c r="BE28" s="7"/>
      <c r="BF28" s="273"/>
      <c r="BG28" s="271"/>
      <c r="BH28" s="271"/>
      <c r="BI28" s="271"/>
      <c r="BJ28" s="271"/>
      <c r="BK28" s="271"/>
      <c r="BL28" s="271"/>
      <c r="BM28" s="271"/>
      <c r="BN28" s="271"/>
      <c r="BO28" s="271"/>
      <c r="BP28" s="271"/>
      <c r="BQ28" s="271"/>
      <c r="BR28" s="272"/>
      <c r="BS28" s="19"/>
      <c r="BT28" s="313"/>
      <c r="BU28" s="7"/>
      <c r="BV28" s="7"/>
      <c r="BW28" s="7"/>
      <c r="BX28" s="7"/>
      <c r="BY28" s="7"/>
      <c r="BZ28" s="7"/>
      <c r="CA28" s="7"/>
      <c r="CB28" s="7"/>
      <c r="CC28" s="7"/>
      <c r="CD28" s="7"/>
    </row>
    <row r="29" spans="1:82" ht="16.149999999999999" customHeight="1" thickTop="1" thickBot="1" x14ac:dyDescent="0.35">
      <c r="A29" s="7"/>
      <c r="B29" s="7"/>
      <c r="C29" s="7"/>
      <c r="D29" s="7"/>
      <c r="E29" s="7"/>
      <c r="F29" s="7"/>
      <c r="G29" s="7"/>
      <c r="H29" s="7"/>
      <c r="I29" s="70" t="s">
        <v>244</v>
      </c>
      <c r="J29" s="19"/>
      <c r="K29" s="67">
        <v>30</v>
      </c>
      <c r="L29" s="68">
        <v>35</v>
      </c>
      <c r="M29" s="71">
        <v>40</v>
      </c>
      <c r="N29" s="67">
        <v>45</v>
      </c>
      <c r="O29" s="68">
        <v>50</v>
      </c>
      <c r="P29" s="69">
        <v>55</v>
      </c>
      <c r="Q29" s="72">
        <v>60</v>
      </c>
      <c r="R29" s="68">
        <v>65</v>
      </c>
      <c r="S29" s="71">
        <v>75</v>
      </c>
      <c r="T29" s="67">
        <v>85</v>
      </c>
      <c r="U29" s="68">
        <v>95</v>
      </c>
      <c r="V29" s="69">
        <v>105</v>
      </c>
      <c r="W29" s="19"/>
      <c r="X29" s="24"/>
      <c r="Y29" s="7"/>
      <c r="Z29" s="337"/>
      <c r="AA29" s="234"/>
      <c r="AB29" s="234"/>
      <c r="AC29" s="234"/>
      <c r="AD29" s="234"/>
      <c r="AE29" s="234"/>
      <c r="AF29" s="234"/>
      <c r="AG29" s="234"/>
      <c r="AH29" s="234"/>
      <c r="AI29" s="234"/>
      <c r="AJ29" s="234"/>
      <c r="AK29" s="234"/>
      <c r="AL29" s="338"/>
      <c r="AM29" s="162"/>
      <c r="AN29" s="205" t="s">
        <v>133</v>
      </c>
      <c r="AO29" s="160"/>
      <c r="AP29" s="273"/>
      <c r="AQ29" s="271"/>
      <c r="AR29" s="271"/>
      <c r="AS29" s="271"/>
      <c r="AT29" s="271"/>
      <c r="AU29" s="271"/>
      <c r="AV29" s="271"/>
      <c r="AW29" s="271"/>
      <c r="AX29" s="271"/>
      <c r="AY29" s="271"/>
      <c r="AZ29" s="271"/>
      <c r="BA29" s="271"/>
      <c r="BB29" s="272"/>
      <c r="BC29" s="19"/>
      <c r="BD29" s="313"/>
      <c r="BE29" s="7"/>
      <c r="BF29" s="273"/>
      <c r="BG29" s="271"/>
      <c r="BH29" s="271"/>
      <c r="BI29" s="271"/>
      <c r="BJ29" s="271"/>
      <c r="BK29" s="271"/>
      <c r="BL29" s="271"/>
      <c r="BM29" s="271"/>
      <c r="BN29" s="271"/>
      <c r="BO29" s="271"/>
      <c r="BP29" s="271"/>
      <c r="BQ29" s="271"/>
      <c r="BR29" s="272"/>
      <c r="BS29" s="19"/>
      <c r="BT29" s="313"/>
      <c r="BU29" s="7"/>
      <c r="BV29" s="7"/>
      <c r="BW29" s="7"/>
      <c r="BX29" s="7"/>
      <c r="BY29" s="7"/>
      <c r="BZ29" s="7"/>
      <c r="CA29" s="7"/>
      <c r="CB29" s="7"/>
      <c r="CC29" s="7"/>
      <c r="CD29" s="7"/>
    </row>
    <row r="30" spans="1:82" ht="16.149999999999999" customHeight="1" thickTop="1" x14ac:dyDescent="0.3">
      <c r="A30" s="8" t="s">
        <v>11</v>
      </c>
      <c r="B30" s="7"/>
      <c r="C30" s="7"/>
      <c r="D30" s="7"/>
      <c r="E30" s="7"/>
      <c r="F30" s="7"/>
      <c r="G30" s="7"/>
      <c r="H30" s="7"/>
      <c r="I30" s="238" t="s">
        <v>172</v>
      </c>
      <c r="J30" s="238"/>
      <c r="K30" s="238"/>
      <c r="L30" s="238"/>
      <c r="M30" s="238"/>
      <c r="N30" s="238"/>
      <c r="O30" s="238"/>
      <c r="P30" s="238"/>
      <c r="Q30" s="238"/>
      <c r="R30" s="238"/>
      <c r="S30" s="238"/>
      <c r="T30" s="238"/>
      <c r="U30" s="238"/>
      <c r="V30" s="238"/>
      <c r="W30" s="19"/>
      <c r="X30" s="7"/>
      <c r="Y30" s="7"/>
      <c r="Z30" s="328" t="s">
        <v>60</v>
      </c>
      <c r="AA30" s="329"/>
      <c r="AB30" s="329"/>
      <c r="AC30" s="329"/>
      <c r="AD30" s="329"/>
      <c r="AE30" s="329"/>
      <c r="AF30" s="329"/>
      <c r="AG30" s="329"/>
      <c r="AH30" s="329"/>
      <c r="AI30" s="329"/>
      <c r="AJ30" s="329"/>
      <c r="AK30" s="329"/>
      <c r="AL30" s="235"/>
      <c r="AM30" s="162"/>
      <c r="AN30" s="206"/>
      <c r="AO30" s="160"/>
      <c r="AP30" s="274"/>
      <c r="AQ30" s="275"/>
      <c r="AR30" s="275"/>
      <c r="AS30" s="275"/>
      <c r="AT30" s="275"/>
      <c r="AU30" s="275"/>
      <c r="AV30" s="275"/>
      <c r="AW30" s="275"/>
      <c r="AX30" s="275"/>
      <c r="AY30" s="275"/>
      <c r="AZ30" s="275"/>
      <c r="BA30" s="275"/>
      <c r="BB30" s="276"/>
      <c r="BC30" s="19"/>
      <c r="BD30" s="283"/>
      <c r="BE30" s="7"/>
      <c r="BF30" s="274"/>
      <c r="BG30" s="275"/>
      <c r="BH30" s="275"/>
      <c r="BI30" s="275"/>
      <c r="BJ30" s="275"/>
      <c r="BK30" s="275"/>
      <c r="BL30" s="275"/>
      <c r="BM30" s="275"/>
      <c r="BN30" s="275"/>
      <c r="BO30" s="275"/>
      <c r="BP30" s="275"/>
      <c r="BQ30" s="275"/>
      <c r="BR30" s="276"/>
      <c r="BS30" s="19"/>
      <c r="BT30" s="283"/>
      <c r="BU30" s="7"/>
      <c r="BV30" s="7"/>
      <c r="BW30" s="7"/>
      <c r="BX30" s="7"/>
      <c r="BY30" s="7"/>
      <c r="BZ30" s="7"/>
      <c r="CA30" s="7"/>
      <c r="CB30" s="7"/>
      <c r="CC30" s="7"/>
      <c r="CD30" s="7"/>
    </row>
    <row r="31" spans="1:82" ht="16.149999999999999" customHeight="1" x14ac:dyDescent="0.3">
      <c r="A31" s="11" t="s">
        <v>10</v>
      </c>
      <c r="B31" s="7"/>
      <c r="C31" s="7"/>
      <c r="D31" s="7"/>
      <c r="E31" s="7"/>
      <c r="F31" s="12" t="s">
        <v>153</v>
      </c>
      <c r="G31" s="7"/>
      <c r="H31" s="7"/>
      <c r="I31" s="238"/>
      <c r="J31" s="238"/>
      <c r="K31" s="238"/>
      <c r="L31" s="238"/>
      <c r="M31" s="238"/>
      <c r="N31" s="238"/>
      <c r="O31" s="238"/>
      <c r="P31" s="238"/>
      <c r="Q31" s="238"/>
      <c r="R31" s="238"/>
      <c r="S31" s="238"/>
      <c r="T31" s="238"/>
      <c r="U31" s="238"/>
      <c r="V31" s="238"/>
      <c r="W31" s="19"/>
      <c r="X31" s="7"/>
      <c r="Y31" s="17"/>
      <c r="Z31" s="180" t="s">
        <v>47</v>
      </c>
      <c r="AA31" s="332" t="s">
        <v>160</v>
      </c>
      <c r="AB31" s="326"/>
      <c r="AC31" s="326"/>
      <c r="AD31" s="326"/>
      <c r="AE31" s="326"/>
      <c r="AF31" s="326"/>
      <c r="AG31" s="326"/>
      <c r="AH31" s="326"/>
      <c r="AI31" s="326"/>
      <c r="AJ31" s="326"/>
      <c r="AK31" s="326"/>
      <c r="AL31" s="235"/>
      <c r="AM31" s="162"/>
      <c r="AN31" s="206"/>
      <c r="AO31" s="160"/>
      <c r="AP31" s="19"/>
      <c r="AQ31" s="7"/>
      <c r="AR31" s="19"/>
      <c r="AS31" s="19"/>
      <c r="AT31" s="19"/>
      <c r="AU31" s="19"/>
      <c r="AV31" s="19"/>
      <c r="AW31" s="19"/>
      <c r="AX31" s="19"/>
      <c r="AY31" s="19"/>
      <c r="AZ31" s="19"/>
      <c r="BA31" s="19"/>
      <c r="BB31" s="19"/>
      <c r="BC31" s="19"/>
      <c r="BD31" s="7"/>
      <c r="BE31" s="7"/>
      <c r="BF31" s="19"/>
      <c r="BG31" s="7"/>
      <c r="BH31" s="19"/>
      <c r="BI31" s="19"/>
      <c r="BJ31" s="19"/>
      <c r="BK31" s="19"/>
      <c r="BL31" s="19"/>
      <c r="BM31" s="19"/>
      <c r="BN31" s="19"/>
      <c r="BO31" s="19"/>
      <c r="BP31" s="19"/>
      <c r="BQ31" s="19"/>
      <c r="BR31" s="19"/>
      <c r="BS31" s="19"/>
      <c r="BT31" s="7"/>
      <c r="BU31" s="7"/>
      <c r="BV31" s="7"/>
      <c r="BW31" s="7"/>
      <c r="BX31" s="7"/>
      <c r="BY31" s="7"/>
      <c r="BZ31" s="7"/>
      <c r="CA31" s="7"/>
      <c r="CB31" s="7"/>
      <c r="CC31" s="7"/>
      <c r="CD31" s="7"/>
    </row>
    <row r="32" spans="1:82" ht="16.149999999999999" customHeight="1" thickBot="1" x14ac:dyDescent="0.35">
      <c r="A32" s="11" t="s">
        <v>5</v>
      </c>
      <c r="B32" s="7"/>
      <c r="C32" s="7"/>
      <c r="D32" s="7"/>
      <c r="E32" s="7"/>
      <c r="F32" s="33" t="s">
        <v>152</v>
      </c>
      <c r="G32" s="7"/>
      <c r="H32" s="17"/>
      <c r="I32" s="238"/>
      <c r="J32" s="238"/>
      <c r="K32" s="238"/>
      <c r="L32" s="238"/>
      <c r="M32" s="238"/>
      <c r="N32" s="238"/>
      <c r="O32" s="238"/>
      <c r="P32" s="238"/>
      <c r="Q32" s="238"/>
      <c r="R32" s="238"/>
      <c r="S32" s="238"/>
      <c r="T32" s="238"/>
      <c r="U32" s="238"/>
      <c r="V32" s="238"/>
      <c r="W32" s="19"/>
      <c r="X32" s="7"/>
      <c r="Y32" s="17"/>
      <c r="Z32" s="180" t="s">
        <v>48</v>
      </c>
      <c r="AA32" s="332" t="s">
        <v>159</v>
      </c>
      <c r="AB32" s="248"/>
      <c r="AC32" s="248"/>
      <c r="AD32" s="248"/>
      <c r="AE32" s="248"/>
      <c r="AF32" s="248"/>
      <c r="AG32" s="248"/>
      <c r="AH32" s="248"/>
      <c r="AI32" s="248"/>
      <c r="AJ32" s="248"/>
      <c r="AK32" s="248"/>
      <c r="AL32" s="235"/>
      <c r="AM32" s="162"/>
      <c r="AN32" s="206"/>
      <c r="AO32" s="160"/>
      <c r="AP32" s="19"/>
      <c r="AQ32" s="7"/>
      <c r="AR32" s="19"/>
      <c r="AS32" s="19"/>
      <c r="AT32" s="19"/>
      <c r="AU32" s="19"/>
      <c r="AV32" s="19"/>
      <c r="AW32" s="19"/>
      <c r="AX32" s="19"/>
      <c r="AY32" s="19"/>
      <c r="AZ32" s="314" t="s">
        <v>46</v>
      </c>
      <c r="BA32" s="315"/>
      <c r="BB32" s="315"/>
      <c r="BC32" s="19"/>
      <c r="BD32" s="31"/>
      <c r="BE32" s="7"/>
      <c r="BF32" s="19"/>
      <c r="BG32" s="7"/>
      <c r="BH32" s="19"/>
      <c r="BI32" s="19"/>
      <c r="BJ32" s="19"/>
      <c r="BK32" s="19"/>
      <c r="BL32" s="19"/>
      <c r="BM32" s="19"/>
      <c r="BN32" s="19"/>
      <c r="BO32" s="19"/>
      <c r="BP32" s="314" t="s">
        <v>46</v>
      </c>
      <c r="BQ32" s="315"/>
      <c r="BR32" s="315"/>
      <c r="BS32" s="19"/>
      <c r="BT32" s="31"/>
      <c r="BU32" s="7"/>
      <c r="BV32" s="7"/>
      <c r="BW32" s="7"/>
      <c r="BX32" s="7"/>
      <c r="BY32" s="7"/>
      <c r="BZ32" s="7"/>
      <c r="CA32" s="7"/>
      <c r="CB32" s="7"/>
      <c r="CC32" s="7"/>
      <c r="CD32" s="7"/>
    </row>
    <row r="33" spans="1:82" ht="16.149999999999999" customHeight="1" thickTop="1" thickBot="1" x14ac:dyDescent="0.35">
      <c r="A33" s="11" t="s">
        <v>129</v>
      </c>
      <c r="B33" s="7"/>
      <c r="C33" s="7"/>
      <c r="D33" s="7"/>
      <c r="E33" s="7"/>
      <c r="F33" s="34">
        <v>45292</v>
      </c>
      <c r="G33" s="34">
        <v>45657</v>
      </c>
      <c r="H33" s="17"/>
      <c r="I33" s="238"/>
      <c r="J33" s="238"/>
      <c r="K33" s="238"/>
      <c r="L33" s="238"/>
      <c r="M33" s="238"/>
      <c r="N33" s="238"/>
      <c r="O33" s="238"/>
      <c r="P33" s="238"/>
      <c r="Q33" s="238"/>
      <c r="R33" s="238"/>
      <c r="S33" s="238"/>
      <c r="T33" s="238"/>
      <c r="U33" s="238"/>
      <c r="V33" s="238"/>
      <c r="W33" s="19"/>
      <c r="X33" s="7"/>
      <c r="Y33" s="17"/>
      <c r="Z33" s="180"/>
      <c r="AA33" s="248"/>
      <c r="AB33" s="248"/>
      <c r="AC33" s="248"/>
      <c r="AD33" s="248"/>
      <c r="AE33" s="248"/>
      <c r="AF33" s="248"/>
      <c r="AG33" s="248"/>
      <c r="AH33" s="248"/>
      <c r="AI33" s="248"/>
      <c r="AJ33" s="248"/>
      <c r="AK33" s="248"/>
      <c r="AL33" s="235"/>
      <c r="AM33" s="162"/>
      <c r="AN33" s="206"/>
      <c r="AO33" s="160"/>
      <c r="AP33" s="19"/>
      <c r="AQ33" s="7"/>
      <c r="AR33" s="19"/>
      <c r="AS33" s="19"/>
      <c r="AT33" s="19"/>
      <c r="AU33" s="19"/>
      <c r="AV33" s="19"/>
      <c r="AW33" s="19"/>
      <c r="AX33" s="19"/>
      <c r="AY33" s="19"/>
      <c r="AZ33" s="316" t="s">
        <v>26</v>
      </c>
      <c r="BA33" s="242"/>
      <c r="BB33" s="242"/>
      <c r="BC33" s="19"/>
      <c r="BD33" s="24"/>
      <c r="BE33" s="7"/>
      <c r="BF33" s="19"/>
      <c r="BG33" s="7"/>
      <c r="BH33" s="19"/>
      <c r="BI33" s="19"/>
      <c r="BJ33" s="19"/>
      <c r="BK33" s="19"/>
      <c r="BL33" s="19"/>
      <c r="BM33" s="19"/>
      <c r="BN33" s="19"/>
      <c r="BO33" s="19"/>
      <c r="BP33" s="316" t="s">
        <v>26</v>
      </c>
      <c r="BQ33" s="242"/>
      <c r="BR33" s="242"/>
      <c r="BS33" s="19"/>
      <c r="BT33" s="24"/>
      <c r="BU33" s="7"/>
      <c r="BV33" s="7"/>
      <c r="BW33" s="7"/>
      <c r="BX33" s="7"/>
      <c r="BY33" s="7"/>
      <c r="BZ33" s="7"/>
      <c r="CA33" s="7"/>
      <c r="CB33" s="7"/>
      <c r="CC33" s="7"/>
      <c r="CD33" s="7"/>
    </row>
    <row r="34" spans="1:82" ht="16.149999999999999" customHeight="1" thickTop="1" x14ac:dyDescent="0.3">
      <c r="A34" s="11"/>
      <c r="B34" s="7"/>
      <c r="C34" s="7"/>
      <c r="D34" s="32"/>
      <c r="E34" s="7"/>
      <c r="F34" s="13"/>
      <c r="G34" s="7"/>
      <c r="H34" s="17"/>
      <c r="I34" s="238"/>
      <c r="J34" s="238"/>
      <c r="K34" s="238"/>
      <c r="L34" s="238"/>
      <c r="M34" s="238"/>
      <c r="N34" s="238"/>
      <c r="O34" s="238"/>
      <c r="P34" s="238"/>
      <c r="Q34" s="238"/>
      <c r="R34" s="238"/>
      <c r="S34" s="238"/>
      <c r="T34" s="238"/>
      <c r="U34" s="238"/>
      <c r="V34" s="238"/>
      <c r="W34" s="19"/>
      <c r="X34" s="7"/>
      <c r="Y34" s="9"/>
      <c r="Z34" s="180" t="s">
        <v>49</v>
      </c>
      <c r="AA34" s="332" t="s">
        <v>237</v>
      </c>
      <c r="AB34" s="320"/>
      <c r="AC34" s="320"/>
      <c r="AD34" s="320"/>
      <c r="AE34" s="320"/>
      <c r="AF34" s="320"/>
      <c r="AG34" s="320"/>
      <c r="AH34" s="320"/>
      <c r="AI34" s="320"/>
      <c r="AJ34" s="320"/>
      <c r="AK34" s="320"/>
      <c r="AL34" s="235"/>
      <c r="AM34" s="162"/>
      <c r="AN34" s="206"/>
      <c r="AO34" s="160"/>
      <c r="AP34" s="19"/>
      <c r="AQ34" s="7"/>
      <c r="AR34" s="19"/>
      <c r="AS34" s="19"/>
      <c r="AT34" s="19"/>
      <c r="AU34" s="19"/>
      <c r="AV34" s="19"/>
      <c r="AW34" s="19"/>
      <c r="AX34" s="19"/>
      <c r="AY34" s="19"/>
      <c r="AZ34" s="19"/>
      <c r="BA34" s="19"/>
      <c r="BB34" s="19"/>
      <c r="BC34" s="19"/>
      <c r="BD34" s="7"/>
      <c r="BE34" s="7"/>
      <c r="BF34" s="19"/>
      <c r="BG34" s="63"/>
      <c r="BH34" s="19"/>
      <c r="BI34" s="19"/>
      <c r="BJ34" s="19"/>
      <c r="BK34" s="19"/>
      <c r="BL34" s="19"/>
      <c r="BM34" s="19"/>
      <c r="BN34" s="19"/>
      <c r="BO34" s="19"/>
      <c r="BP34" s="19"/>
      <c r="BQ34" s="19"/>
      <c r="BR34" s="19"/>
      <c r="BS34" s="19"/>
      <c r="BT34" s="7"/>
      <c r="BU34" s="7"/>
      <c r="BV34" s="7"/>
      <c r="BW34" s="7"/>
      <c r="BX34" s="7"/>
      <c r="BY34" s="7"/>
      <c r="BZ34" s="7"/>
      <c r="CA34" s="7"/>
      <c r="CB34" s="7"/>
      <c r="CC34" s="7"/>
      <c r="CD34" s="7"/>
    </row>
    <row r="35" spans="1:82" ht="16.149999999999999" customHeight="1" thickBot="1" x14ac:dyDescent="0.35">
      <c r="A35" s="8" t="s">
        <v>7</v>
      </c>
      <c r="B35" s="7"/>
      <c r="C35" s="7"/>
      <c r="D35" s="7"/>
      <c r="E35" s="7"/>
      <c r="F35" s="7"/>
      <c r="G35" s="7"/>
      <c r="H35" s="9"/>
      <c r="I35" s="238"/>
      <c r="J35" s="238"/>
      <c r="K35" s="238"/>
      <c r="L35" s="238"/>
      <c r="M35" s="238"/>
      <c r="N35" s="238"/>
      <c r="O35" s="238"/>
      <c r="P35" s="238"/>
      <c r="Q35" s="238"/>
      <c r="R35" s="238"/>
      <c r="S35" s="238"/>
      <c r="T35" s="238"/>
      <c r="U35" s="238"/>
      <c r="V35" s="238"/>
      <c r="W35" s="19"/>
      <c r="X35" s="7"/>
      <c r="Y35" s="7"/>
      <c r="Z35" s="180"/>
      <c r="AA35" s="320"/>
      <c r="AB35" s="320"/>
      <c r="AC35" s="320"/>
      <c r="AD35" s="320"/>
      <c r="AE35" s="320"/>
      <c r="AF35" s="320"/>
      <c r="AG35" s="320"/>
      <c r="AH35" s="320"/>
      <c r="AI35" s="320"/>
      <c r="AJ35" s="320"/>
      <c r="AK35" s="320"/>
      <c r="AL35" s="235"/>
      <c r="AM35" s="162"/>
      <c r="AN35" s="206"/>
      <c r="AO35" s="182"/>
      <c r="AP35" s="19"/>
      <c r="AQ35" s="7"/>
      <c r="AR35" s="19"/>
      <c r="AS35" s="19"/>
      <c r="AT35" s="19"/>
      <c r="AU35" s="19"/>
      <c r="AV35" s="19"/>
      <c r="AW35" s="19"/>
      <c r="AX35" s="19"/>
      <c r="AY35" s="19"/>
      <c r="AZ35" s="19"/>
      <c r="BA35" s="19"/>
      <c r="BB35" s="19"/>
      <c r="BC35" s="19"/>
      <c r="BD35" s="7"/>
      <c r="BE35" s="17"/>
      <c r="BF35" s="19"/>
      <c r="BG35" s="7"/>
      <c r="BH35" s="19"/>
      <c r="BI35" s="19"/>
      <c r="BJ35" s="19"/>
      <c r="BK35" s="19"/>
      <c r="BL35" s="19"/>
      <c r="BM35" s="19"/>
      <c r="BN35" s="19"/>
      <c r="BO35" s="19"/>
      <c r="BP35" s="19"/>
      <c r="BQ35" s="19"/>
      <c r="BR35" s="19"/>
      <c r="BS35" s="19"/>
      <c r="BT35" s="7"/>
      <c r="BU35" s="17"/>
      <c r="BV35" s="7"/>
      <c r="BW35" s="7"/>
      <c r="BX35" s="7"/>
      <c r="BY35" s="7"/>
      <c r="BZ35" s="7"/>
      <c r="CA35" s="7"/>
      <c r="CB35" s="7"/>
      <c r="CC35" s="7"/>
      <c r="CD35" s="7"/>
    </row>
    <row r="36" spans="1:82" ht="16.149999999999999" customHeight="1" thickTop="1" thickBot="1" x14ac:dyDescent="0.35">
      <c r="A36" s="11" t="s">
        <v>4</v>
      </c>
      <c r="B36" s="7"/>
      <c r="C36" s="7"/>
      <c r="D36" s="7"/>
      <c r="E36" s="7"/>
      <c r="F36" s="14"/>
      <c r="G36" s="7"/>
      <c r="H36" s="7"/>
      <c r="I36" s="7"/>
      <c r="J36" s="19"/>
      <c r="K36" s="19"/>
      <c r="L36" s="19"/>
      <c r="M36" s="19"/>
      <c r="N36" s="19"/>
      <c r="O36" s="19"/>
      <c r="P36" s="19"/>
      <c r="Q36" s="19"/>
      <c r="R36" s="19"/>
      <c r="S36" s="19"/>
      <c r="T36" s="19"/>
      <c r="U36" s="19"/>
      <c r="V36" s="19"/>
      <c r="W36" s="19"/>
      <c r="X36" s="7"/>
      <c r="Y36" s="7"/>
      <c r="Z36" s="180"/>
      <c r="AA36" s="320"/>
      <c r="AB36" s="320"/>
      <c r="AC36" s="320"/>
      <c r="AD36" s="320"/>
      <c r="AE36" s="320"/>
      <c r="AF36" s="320"/>
      <c r="AG36" s="320"/>
      <c r="AH36" s="320"/>
      <c r="AI36" s="320"/>
      <c r="AJ36" s="320"/>
      <c r="AK36" s="320"/>
      <c r="AL36" s="235"/>
      <c r="AM36" s="162"/>
      <c r="AN36" s="206"/>
      <c r="AO36" s="182"/>
      <c r="AP36" s="16" t="s">
        <v>42</v>
      </c>
      <c r="AQ36" s="7"/>
      <c r="AR36" s="19"/>
      <c r="AS36" s="19"/>
      <c r="AT36" s="19"/>
      <c r="AU36" s="19"/>
      <c r="AV36" s="19"/>
      <c r="AW36" s="19"/>
      <c r="AX36" s="19"/>
      <c r="AY36" s="19"/>
      <c r="AZ36" s="19"/>
      <c r="BA36" s="19"/>
      <c r="BB36" s="19"/>
      <c r="BC36" s="19"/>
      <c r="BD36" s="7"/>
      <c r="BE36" s="17"/>
      <c r="BF36" s="16" t="s">
        <v>42</v>
      </c>
      <c r="BG36" s="7"/>
      <c r="BH36" s="19"/>
      <c r="BI36" s="19"/>
      <c r="BJ36" s="19"/>
      <c r="BK36" s="19"/>
      <c r="BL36" s="19"/>
      <c r="BM36" s="19"/>
      <c r="BN36" s="19"/>
      <c r="BO36" s="19"/>
      <c r="BP36" s="19"/>
      <c r="BQ36" s="19"/>
      <c r="BR36" s="19"/>
      <c r="BS36" s="19"/>
      <c r="BT36" s="7"/>
      <c r="BU36" s="17"/>
      <c r="BV36" s="16" t="s">
        <v>9</v>
      </c>
      <c r="BW36" s="7"/>
      <c r="BX36" s="7"/>
      <c r="BY36" s="7"/>
      <c r="BZ36" s="7"/>
      <c r="CA36" s="7"/>
      <c r="CB36" s="7"/>
      <c r="CC36" s="7"/>
      <c r="CD36" s="17"/>
    </row>
    <row r="37" spans="1:82" ht="16.149999999999999" customHeight="1" thickTop="1" thickBot="1" x14ac:dyDescent="0.35">
      <c r="A37" s="11" t="s">
        <v>8</v>
      </c>
      <c r="B37" s="7"/>
      <c r="C37" s="7"/>
      <c r="D37" s="7"/>
      <c r="E37" s="7"/>
      <c r="F37" s="14"/>
      <c r="G37" s="7"/>
      <c r="H37" s="7"/>
      <c r="I37" s="16" t="s">
        <v>42</v>
      </c>
      <c r="J37" s="19"/>
      <c r="K37" s="19"/>
      <c r="L37" s="19"/>
      <c r="M37" s="19"/>
      <c r="N37" s="19"/>
      <c r="O37" s="19"/>
      <c r="P37" s="19"/>
      <c r="Q37" s="19"/>
      <c r="R37" s="19"/>
      <c r="S37" s="19"/>
      <c r="T37" s="19"/>
      <c r="U37" s="19"/>
      <c r="V37" s="19"/>
      <c r="W37" s="19"/>
      <c r="X37" s="7"/>
      <c r="Y37" s="7"/>
      <c r="Z37" s="181"/>
      <c r="AA37" s="269"/>
      <c r="AB37" s="269"/>
      <c r="AC37" s="269"/>
      <c r="AD37" s="269"/>
      <c r="AE37" s="269"/>
      <c r="AF37" s="269"/>
      <c r="AG37" s="269"/>
      <c r="AH37" s="269"/>
      <c r="AI37" s="269"/>
      <c r="AJ37" s="269"/>
      <c r="AK37" s="269"/>
      <c r="AL37" s="265"/>
      <c r="AM37" s="162"/>
      <c r="AN37" s="207"/>
      <c r="AO37" s="182"/>
      <c r="AP37" s="188" t="s">
        <v>63</v>
      </c>
      <c r="AQ37" s="189"/>
      <c r="AR37" s="189"/>
      <c r="AS37" s="189"/>
      <c r="AT37" s="189"/>
      <c r="AU37" s="189"/>
      <c r="AV37" s="189"/>
      <c r="AW37" s="189"/>
      <c r="AX37" s="189"/>
      <c r="AY37" s="189"/>
      <c r="AZ37" s="189"/>
      <c r="BA37" s="189"/>
      <c r="BB37" s="189"/>
      <c r="BC37" s="189"/>
      <c r="BD37" s="190"/>
      <c r="BE37" s="17"/>
      <c r="BF37" s="188" t="s">
        <v>63</v>
      </c>
      <c r="BG37" s="297"/>
      <c r="BH37" s="297"/>
      <c r="BI37" s="297"/>
      <c r="BJ37" s="297"/>
      <c r="BK37" s="297"/>
      <c r="BL37" s="297"/>
      <c r="BM37" s="297"/>
      <c r="BN37" s="297"/>
      <c r="BO37" s="297"/>
      <c r="BP37" s="297"/>
      <c r="BQ37" s="297"/>
      <c r="BR37" s="297"/>
      <c r="BS37" s="298"/>
      <c r="BT37" s="299"/>
      <c r="BU37" s="17"/>
      <c r="BV37" s="188" t="s">
        <v>226</v>
      </c>
      <c r="BW37" s="189"/>
      <c r="BX37" s="189"/>
      <c r="BY37" s="189"/>
      <c r="BZ37" s="189"/>
      <c r="CA37" s="189"/>
      <c r="CB37" s="189"/>
      <c r="CC37" s="189"/>
      <c r="CD37" s="190"/>
    </row>
    <row r="38" spans="1:82" ht="16.149999999999999" customHeight="1" thickTop="1" x14ac:dyDescent="0.3">
      <c r="A38" s="11" t="s">
        <v>150</v>
      </c>
      <c r="B38" s="7"/>
      <c r="C38" s="7"/>
      <c r="D38" s="7"/>
      <c r="E38" s="7"/>
      <c r="F38" s="35" t="str">
        <f>IFERROR(VLOOKUP(F36,Validatie!A3:B5,2,FALSE),"[werkgever]")</f>
        <v>[werkgever]</v>
      </c>
      <c r="G38" s="7"/>
      <c r="H38" s="7"/>
      <c r="I38" s="188" t="s">
        <v>43</v>
      </c>
      <c r="J38" s="221"/>
      <c r="K38" s="221"/>
      <c r="L38" s="221"/>
      <c r="M38" s="221"/>
      <c r="N38" s="221"/>
      <c r="O38" s="221"/>
      <c r="P38" s="221"/>
      <c r="Q38" s="221"/>
      <c r="R38" s="221"/>
      <c r="S38" s="221"/>
      <c r="T38" s="221"/>
      <c r="U38" s="221"/>
      <c r="V38" s="221"/>
      <c r="W38" s="221"/>
      <c r="X38" s="222"/>
      <c r="Y38" s="7"/>
      <c r="Z38" s="162"/>
      <c r="AA38" s="40"/>
      <c r="AB38" s="40"/>
      <c r="AC38" s="40"/>
      <c r="AD38" s="40"/>
      <c r="AE38" s="40"/>
      <c r="AF38" s="40"/>
      <c r="AG38" s="40"/>
      <c r="AH38" s="40"/>
      <c r="AI38" s="40"/>
      <c r="AJ38" s="40"/>
      <c r="AK38" s="40"/>
      <c r="AL38" s="40"/>
      <c r="AM38" s="162"/>
      <c r="AN38" s="183"/>
      <c r="AO38" s="157"/>
      <c r="AP38" s="191"/>
      <c r="AQ38" s="192"/>
      <c r="AR38" s="192"/>
      <c r="AS38" s="192"/>
      <c r="AT38" s="192"/>
      <c r="AU38" s="192"/>
      <c r="AV38" s="192"/>
      <c r="AW38" s="192"/>
      <c r="AX38" s="192"/>
      <c r="AY38" s="192"/>
      <c r="AZ38" s="192"/>
      <c r="BA38" s="192"/>
      <c r="BB38" s="192"/>
      <c r="BC38" s="192"/>
      <c r="BD38" s="193"/>
      <c r="BE38" s="9"/>
      <c r="BF38" s="300"/>
      <c r="BG38" s="301"/>
      <c r="BH38" s="301"/>
      <c r="BI38" s="301"/>
      <c r="BJ38" s="301"/>
      <c r="BK38" s="301"/>
      <c r="BL38" s="301"/>
      <c r="BM38" s="301"/>
      <c r="BN38" s="301"/>
      <c r="BO38" s="301"/>
      <c r="BP38" s="301"/>
      <c r="BQ38" s="301"/>
      <c r="BR38" s="301"/>
      <c r="BS38" s="302"/>
      <c r="BT38" s="303"/>
      <c r="BU38" s="9"/>
      <c r="BV38" s="191"/>
      <c r="BW38" s="192"/>
      <c r="BX38" s="192"/>
      <c r="BY38" s="192"/>
      <c r="BZ38" s="192"/>
      <c r="CA38" s="192"/>
      <c r="CB38" s="192"/>
      <c r="CC38" s="192"/>
      <c r="CD38" s="193"/>
    </row>
    <row r="39" spans="1:82" ht="16.149999999999999" customHeight="1" thickBot="1" x14ac:dyDescent="0.35">
      <c r="A39" s="229" t="str">
        <f>"Geaccordeerd door lid van "&amp;Werkgever &amp;":"</f>
        <v>Geaccordeerd door lid van [werkgever]:</v>
      </c>
      <c r="B39" s="236"/>
      <c r="C39" s="236"/>
      <c r="D39" s="236"/>
      <c r="E39" s="237"/>
      <c r="F39" s="12" t="s">
        <v>151</v>
      </c>
      <c r="G39" s="7"/>
      <c r="H39" s="7"/>
      <c r="I39" s="223"/>
      <c r="J39" s="224"/>
      <c r="K39" s="224"/>
      <c r="L39" s="224"/>
      <c r="M39" s="224"/>
      <c r="N39" s="224"/>
      <c r="O39" s="224"/>
      <c r="P39" s="224"/>
      <c r="Q39" s="224"/>
      <c r="R39" s="224"/>
      <c r="S39" s="224"/>
      <c r="T39" s="224"/>
      <c r="U39" s="224"/>
      <c r="V39" s="224"/>
      <c r="W39" s="224"/>
      <c r="X39" s="225"/>
      <c r="Y39" s="7"/>
      <c r="Z39" s="184"/>
      <c r="AA39" s="184"/>
      <c r="AB39" s="184"/>
      <c r="AC39" s="184"/>
      <c r="AD39" s="184"/>
      <c r="AE39" s="184"/>
      <c r="AF39" s="184"/>
      <c r="AG39" s="162"/>
      <c r="AH39" s="184"/>
      <c r="AI39" s="162"/>
      <c r="AJ39" s="331" t="s">
        <v>46</v>
      </c>
      <c r="AK39" s="331"/>
      <c r="AL39" s="331"/>
      <c r="AM39" s="162"/>
      <c r="AN39" s="160"/>
      <c r="AO39" s="160"/>
      <c r="AP39" s="191"/>
      <c r="AQ39" s="192"/>
      <c r="AR39" s="192"/>
      <c r="AS39" s="192"/>
      <c r="AT39" s="192"/>
      <c r="AU39" s="192"/>
      <c r="AV39" s="192"/>
      <c r="AW39" s="192"/>
      <c r="AX39" s="192"/>
      <c r="AY39" s="192"/>
      <c r="AZ39" s="192"/>
      <c r="BA39" s="192"/>
      <c r="BB39" s="192"/>
      <c r="BC39" s="192"/>
      <c r="BD39" s="193"/>
      <c r="BE39" s="7"/>
      <c r="BF39" s="300"/>
      <c r="BG39" s="301"/>
      <c r="BH39" s="301"/>
      <c r="BI39" s="301"/>
      <c r="BJ39" s="301"/>
      <c r="BK39" s="301"/>
      <c r="BL39" s="301"/>
      <c r="BM39" s="301"/>
      <c r="BN39" s="301"/>
      <c r="BO39" s="301"/>
      <c r="BP39" s="301"/>
      <c r="BQ39" s="301"/>
      <c r="BR39" s="301"/>
      <c r="BS39" s="302"/>
      <c r="BT39" s="303"/>
      <c r="BU39" s="7"/>
      <c r="BV39" s="191"/>
      <c r="BW39" s="192"/>
      <c r="BX39" s="192"/>
      <c r="BY39" s="192"/>
      <c r="BZ39" s="192"/>
      <c r="CA39" s="192"/>
      <c r="CB39" s="192"/>
      <c r="CC39" s="192"/>
      <c r="CD39" s="193"/>
    </row>
    <row r="40" spans="1:82" ht="16.149999999999999" customHeight="1" thickTop="1" thickBot="1" x14ac:dyDescent="0.35">
      <c r="A40" s="236"/>
      <c r="B40" s="236"/>
      <c r="C40" s="236"/>
      <c r="D40" s="236"/>
      <c r="E40" s="236"/>
      <c r="F40" s="54"/>
      <c r="G40" s="7"/>
      <c r="H40" s="7"/>
      <c r="I40" s="223"/>
      <c r="J40" s="224"/>
      <c r="K40" s="224"/>
      <c r="L40" s="224"/>
      <c r="M40" s="224"/>
      <c r="N40" s="224"/>
      <c r="O40" s="224"/>
      <c r="P40" s="224"/>
      <c r="Q40" s="224"/>
      <c r="R40" s="224"/>
      <c r="S40" s="224"/>
      <c r="T40" s="224"/>
      <c r="U40" s="224"/>
      <c r="V40" s="224"/>
      <c r="W40" s="224"/>
      <c r="X40" s="225"/>
      <c r="Y40" s="7"/>
      <c r="Z40" s="161" t="s">
        <v>42</v>
      </c>
      <c r="AA40" s="184"/>
      <c r="AB40" s="184"/>
      <c r="AC40" s="184"/>
      <c r="AD40" s="184"/>
      <c r="AE40" s="184"/>
      <c r="AF40" s="184"/>
      <c r="AG40" s="162"/>
      <c r="AH40" s="184"/>
      <c r="AI40" s="162"/>
      <c r="AJ40" s="330" t="s">
        <v>26</v>
      </c>
      <c r="AK40" s="330"/>
      <c r="AL40" s="330"/>
      <c r="AM40" s="124"/>
      <c r="AN40" s="24"/>
      <c r="AO40" s="160"/>
      <c r="AP40" s="191"/>
      <c r="AQ40" s="192"/>
      <c r="AR40" s="192"/>
      <c r="AS40" s="192"/>
      <c r="AT40" s="192"/>
      <c r="AU40" s="192"/>
      <c r="AV40" s="192"/>
      <c r="AW40" s="192"/>
      <c r="AX40" s="192"/>
      <c r="AY40" s="192"/>
      <c r="AZ40" s="192"/>
      <c r="BA40" s="192"/>
      <c r="BB40" s="192"/>
      <c r="BC40" s="192"/>
      <c r="BD40" s="193"/>
      <c r="BE40" s="7"/>
      <c r="BF40" s="300"/>
      <c r="BG40" s="301"/>
      <c r="BH40" s="301"/>
      <c r="BI40" s="301"/>
      <c r="BJ40" s="301"/>
      <c r="BK40" s="301"/>
      <c r="BL40" s="301"/>
      <c r="BM40" s="301"/>
      <c r="BN40" s="301"/>
      <c r="BO40" s="301"/>
      <c r="BP40" s="301"/>
      <c r="BQ40" s="301"/>
      <c r="BR40" s="301"/>
      <c r="BS40" s="302"/>
      <c r="BT40" s="303"/>
      <c r="BU40" s="7"/>
      <c r="BV40" s="191"/>
      <c r="BW40" s="192"/>
      <c r="BX40" s="192"/>
      <c r="BY40" s="192"/>
      <c r="BZ40" s="192"/>
      <c r="CA40" s="192"/>
      <c r="CB40" s="192"/>
      <c r="CC40" s="192"/>
      <c r="CD40" s="193"/>
    </row>
    <row r="41" spans="1:82" ht="16.149999999999999" customHeight="1" thickTop="1" x14ac:dyDescent="0.3">
      <c r="A41" s="11" t="s">
        <v>6</v>
      </c>
      <c r="B41" s="7"/>
      <c r="C41" s="7"/>
      <c r="D41" s="7"/>
      <c r="E41" s="7"/>
      <c r="F41" s="15" t="s">
        <v>122</v>
      </c>
      <c r="G41" s="7"/>
      <c r="H41" s="7"/>
      <c r="I41" s="223"/>
      <c r="J41" s="224"/>
      <c r="K41" s="224"/>
      <c r="L41" s="224"/>
      <c r="M41" s="224"/>
      <c r="N41" s="224"/>
      <c r="O41" s="224"/>
      <c r="P41" s="224"/>
      <c r="Q41" s="224"/>
      <c r="R41" s="224"/>
      <c r="S41" s="224"/>
      <c r="T41" s="224"/>
      <c r="U41" s="224"/>
      <c r="V41" s="224"/>
      <c r="W41" s="224"/>
      <c r="X41" s="225"/>
      <c r="Y41" s="7"/>
      <c r="Z41" s="188" t="s">
        <v>43</v>
      </c>
      <c r="AA41" s="208"/>
      <c r="AB41" s="208"/>
      <c r="AC41" s="208"/>
      <c r="AD41" s="208"/>
      <c r="AE41" s="208"/>
      <c r="AF41" s="208"/>
      <c r="AG41" s="208"/>
      <c r="AH41" s="208"/>
      <c r="AI41" s="208"/>
      <c r="AJ41" s="208"/>
      <c r="AK41" s="208"/>
      <c r="AL41" s="208"/>
      <c r="AM41" s="208"/>
      <c r="AN41" s="209"/>
      <c r="AO41" s="160"/>
      <c r="AP41" s="191"/>
      <c r="AQ41" s="192"/>
      <c r="AR41" s="192"/>
      <c r="AS41" s="192"/>
      <c r="AT41" s="192"/>
      <c r="AU41" s="192"/>
      <c r="AV41" s="192"/>
      <c r="AW41" s="192"/>
      <c r="AX41" s="192"/>
      <c r="AY41" s="192"/>
      <c r="AZ41" s="192"/>
      <c r="BA41" s="192"/>
      <c r="BB41" s="192"/>
      <c r="BC41" s="192"/>
      <c r="BD41" s="193"/>
      <c r="BE41" s="7"/>
      <c r="BF41" s="300"/>
      <c r="BG41" s="301"/>
      <c r="BH41" s="301"/>
      <c r="BI41" s="301"/>
      <c r="BJ41" s="301"/>
      <c r="BK41" s="301"/>
      <c r="BL41" s="301"/>
      <c r="BM41" s="301"/>
      <c r="BN41" s="301"/>
      <c r="BO41" s="301"/>
      <c r="BP41" s="301"/>
      <c r="BQ41" s="301"/>
      <c r="BR41" s="301"/>
      <c r="BS41" s="302"/>
      <c r="BT41" s="303"/>
      <c r="BU41" s="7"/>
      <c r="BV41" s="191"/>
      <c r="BW41" s="192"/>
      <c r="BX41" s="192"/>
      <c r="BY41" s="192"/>
      <c r="BZ41" s="192"/>
      <c r="CA41" s="192"/>
      <c r="CB41" s="192"/>
      <c r="CC41" s="192"/>
      <c r="CD41" s="193"/>
    </row>
    <row r="42" spans="1:82" ht="16.149999999999999" customHeight="1" x14ac:dyDescent="0.3">
      <c r="A42" s="16" t="s">
        <v>9</v>
      </c>
      <c r="B42" s="7"/>
      <c r="C42" s="7"/>
      <c r="D42" s="7"/>
      <c r="E42" s="7"/>
      <c r="F42" s="7"/>
      <c r="G42" s="17"/>
      <c r="H42" s="7"/>
      <c r="I42" s="223"/>
      <c r="J42" s="224"/>
      <c r="K42" s="224"/>
      <c r="L42" s="224"/>
      <c r="M42" s="224"/>
      <c r="N42" s="224"/>
      <c r="O42" s="224"/>
      <c r="P42" s="224"/>
      <c r="Q42" s="224"/>
      <c r="R42" s="224"/>
      <c r="S42" s="224"/>
      <c r="T42" s="224"/>
      <c r="U42" s="224"/>
      <c r="V42" s="224"/>
      <c r="W42" s="224"/>
      <c r="X42" s="225"/>
      <c r="Y42" s="7"/>
      <c r="Z42" s="210"/>
      <c r="AA42" s="211"/>
      <c r="AB42" s="211"/>
      <c r="AC42" s="211"/>
      <c r="AD42" s="211"/>
      <c r="AE42" s="211"/>
      <c r="AF42" s="211"/>
      <c r="AG42" s="211"/>
      <c r="AH42" s="211"/>
      <c r="AI42" s="211"/>
      <c r="AJ42" s="211"/>
      <c r="AK42" s="211"/>
      <c r="AL42" s="211"/>
      <c r="AM42" s="211"/>
      <c r="AN42" s="209"/>
      <c r="AO42" s="160"/>
      <c r="AP42" s="191"/>
      <c r="AQ42" s="192"/>
      <c r="AR42" s="192"/>
      <c r="AS42" s="192"/>
      <c r="AT42" s="192"/>
      <c r="AU42" s="192"/>
      <c r="AV42" s="192"/>
      <c r="AW42" s="192"/>
      <c r="AX42" s="192"/>
      <c r="AY42" s="192"/>
      <c r="AZ42" s="192"/>
      <c r="BA42" s="192"/>
      <c r="BB42" s="192"/>
      <c r="BC42" s="192"/>
      <c r="BD42" s="193"/>
      <c r="BE42" s="7"/>
      <c r="BF42" s="300"/>
      <c r="BG42" s="301"/>
      <c r="BH42" s="301"/>
      <c r="BI42" s="301"/>
      <c r="BJ42" s="301"/>
      <c r="BK42" s="301"/>
      <c r="BL42" s="301"/>
      <c r="BM42" s="301"/>
      <c r="BN42" s="301"/>
      <c r="BO42" s="301"/>
      <c r="BP42" s="301"/>
      <c r="BQ42" s="301"/>
      <c r="BR42" s="301"/>
      <c r="BS42" s="302"/>
      <c r="BT42" s="303"/>
      <c r="BU42" s="7"/>
      <c r="BV42" s="191"/>
      <c r="BW42" s="192"/>
      <c r="BX42" s="192"/>
      <c r="BY42" s="192"/>
      <c r="BZ42" s="192"/>
      <c r="CA42" s="192"/>
      <c r="CB42" s="192"/>
      <c r="CC42" s="192"/>
      <c r="CD42" s="193"/>
    </row>
    <row r="43" spans="1:82" ht="16.149999999999999" customHeight="1" x14ac:dyDescent="0.3">
      <c r="A43" s="188" t="s">
        <v>20</v>
      </c>
      <c r="B43" s="197"/>
      <c r="C43" s="197"/>
      <c r="D43" s="197"/>
      <c r="E43" s="197"/>
      <c r="F43" s="197"/>
      <c r="G43" s="198"/>
      <c r="H43" s="7"/>
      <c r="I43" s="223"/>
      <c r="J43" s="224"/>
      <c r="K43" s="224"/>
      <c r="L43" s="224"/>
      <c r="M43" s="224"/>
      <c r="N43" s="224"/>
      <c r="O43" s="224"/>
      <c r="P43" s="224"/>
      <c r="Q43" s="224"/>
      <c r="R43" s="224"/>
      <c r="S43" s="224"/>
      <c r="T43" s="224"/>
      <c r="U43" s="224"/>
      <c r="V43" s="224"/>
      <c r="W43" s="224"/>
      <c r="X43" s="225"/>
      <c r="Y43" s="7"/>
      <c r="Z43" s="210"/>
      <c r="AA43" s="211"/>
      <c r="AB43" s="211"/>
      <c r="AC43" s="211"/>
      <c r="AD43" s="211"/>
      <c r="AE43" s="211"/>
      <c r="AF43" s="211"/>
      <c r="AG43" s="211"/>
      <c r="AH43" s="211"/>
      <c r="AI43" s="211"/>
      <c r="AJ43" s="211"/>
      <c r="AK43" s="211"/>
      <c r="AL43" s="211"/>
      <c r="AM43" s="211"/>
      <c r="AN43" s="209"/>
      <c r="AO43" s="160"/>
      <c r="AP43" s="191"/>
      <c r="AQ43" s="192"/>
      <c r="AR43" s="192"/>
      <c r="AS43" s="192"/>
      <c r="AT43" s="192"/>
      <c r="AU43" s="192"/>
      <c r="AV43" s="192"/>
      <c r="AW43" s="192"/>
      <c r="AX43" s="192"/>
      <c r="AY43" s="192"/>
      <c r="AZ43" s="192"/>
      <c r="BA43" s="192"/>
      <c r="BB43" s="192"/>
      <c r="BC43" s="192"/>
      <c r="BD43" s="193"/>
      <c r="BE43" s="7"/>
      <c r="BF43" s="300"/>
      <c r="BG43" s="301"/>
      <c r="BH43" s="301"/>
      <c r="BI43" s="301"/>
      <c r="BJ43" s="301"/>
      <c r="BK43" s="301"/>
      <c r="BL43" s="301"/>
      <c r="BM43" s="301"/>
      <c r="BN43" s="301"/>
      <c r="BO43" s="301"/>
      <c r="BP43" s="301"/>
      <c r="BQ43" s="301"/>
      <c r="BR43" s="301"/>
      <c r="BS43" s="302"/>
      <c r="BT43" s="303"/>
      <c r="BU43" s="7"/>
      <c r="BV43" s="191"/>
      <c r="BW43" s="192"/>
      <c r="BX43" s="192"/>
      <c r="BY43" s="192"/>
      <c r="BZ43" s="192"/>
      <c r="CA43" s="192"/>
      <c r="CB43" s="192"/>
      <c r="CC43" s="192"/>
      <c r="CD43" s="193"/>
    </row>
    <row r="44" spans="1:82" ht="16.149999999999999" customHeight="1" x14ac:dyDescent="0.3">
      <c r="A44" s="199"/>
      <c r="B44" s="200"/>
      <c r="C44" s="200"/>
      <c r="D44" s="200"/>
      <c r="E44" s="200"/>
      <c r="F44" s="200"/>
      <c r="G44" s="201"/>
      <c r="H44" s="7"/>
      <c r="I44" s="223"/>
      <c r="J44" s="224"/>
      <c r="K44" s="224"/>
      <c r="L44" s="224"/>
      <c r="M44" s="224"/>
      <c r="N44" s="224"/>
      <c r="O44" s="224"/>
      <c r="P44" s="224"/>
      <c r="Q44" s="224"/>
      <c r="R44" s="224"/>
      <c r="S44" s="224"/>
      <c r="T44" s="224"/>
      <c r="U44" s="224"/>
      <c r="V44" s="224"/>
      <c r="W44" s="224"/>
      <c r="X44" s="225"/>
      <c r="Y44" s="7"/>
      <c r="Z44" s="210"/>
      <c r="AA44" s="211"/>
      <c r="AB44" s="211"/>
      <c r="AC44" s="211"/>
      <c r="AD44" s="211"/>
      <c r="AE44" s="211"/>
      <c r="AF44" s="211"/>
      <c r="AG44" s="211"/>
      <c r="AH44" s="211"/>
      <c r="AI44" s="211"/>
      <c r="AJ44" s="211"/>
      <c r="AK44" s="211"/>
      <c r="AL44" s="211"/>
      <c r="AM44" s="211"/>
      <c r="AN44" s="209"/>
      <c r="AO44" s="160"/>
      <c r="AP44" s="191"/>
      <c r="AQ44" s="192"/>
      <c r="AR44" s="192"/>
      <c r="AS44" s="192"/>
      <c r="AT44" s="192"/>
      <c r="AU44" s="192"/>
      <c r="AV44" s="192"/>
      <c r="AW44" s="192"/>
      <c r="AX44" s="192"/>
      <c r="AY44" s="192"/>
      <c r="AZ44" s="192"/>
      <c r="BA44" s="192"/>
      <c r="BB44" s="192"/>
      <c r="BC44" s="192"/>
      <c r="BD44" s="193"/>
      <c r="BE44" s="7"/>
      <c r="BF44" s="304"/>
      <c r="BG44" s="305"/>
      <c r="BH44" s="305"/>
      <c r="BI44" s="305"/>
      <c r="BJ44" s="305"/>
      <c r="BK44" s="305"/>
      <c r="BL44" s="305"/>
      <c r="BM44" s="305"/>
      <c r="BN44" s="305"/>
      <c r="BO44" s="305"/>
      <c r="BP44" s="305"/>
      <c r="BQ44" s="305"/>
      <c r="BR44" s="305"/>
      <c r="BS44" s="302"/>
      <c r="BT44" s="303"/>
      <c r="BU44" s="7"/>
      <c r="BV44" s="191"/>
      <c r="BW44" s="192"/>
      <c r="BX44" s="192"/>
      <c r="BY44" s="192"/>
      <c r="BZ44" s="192"/>
      <c r="CA44" s="192"/>
      <c r="CB44" s="192"/>
      <c r="CC44" s="192"/>
      <c r="CD44" s="193"/>
    </row>
    <row r="45" spans="1:82" ht="16.149999999999999" customHeight="1" x14ac:dyDescent="0.3">
      <c r="A45" s="199"/>
      <c r="B45" s="200"/>
      <c r="C45" s="200"/>
      <c r="D45" s="200"/>
      <c r="E45" s="200"/>
      <c r="F45" s="200"/>
      <c r="G45" s="201"/>
      <c r="H45" s="7"/>
      <c r="I45" s="223"/>
      <c r="J45" s="224"/>
      <c r="K45" s="224"/>
      <c r="L45" s="224"/>
      <c r="M45" s="224"/>
      <c r="N45" s="224"/>
      <c r="O45" s="224"/>
      <c r="P45" s="224"/>
      <c r="Q45" s="224"/>
      <c r="R45" s="224"/>
      <c r="S45" s="224"/>
      <c r="T45" s="224"/>
      <c r="U45" s="224"/>
      <c r="V45" s="224"/>
      <c r="W45" s="224"/>
      <c r="X45" s="225"/>
      <c r="Y45" s="7"/>
      <c r="Z45" s="212"/>
      <c r="AA45" s="213"/>
      <c r="AB45" s="213"/>
      <c r="AC45" s="213"/>
      <c r="AD45" s="213"/>
      <c r="AE45" s="213"/>
      <c r="AF45" s="213"/>
      <c r="AG45" s="213"/>
      <c r="AH45" s="213"/>
      <c r="AI45" s="213"/>
      <c r="AJ45" s="213"/>
      <c r="AK45" s="213"/>
      <c r="AL45" s="213"/>
      <c r="AM45" s="213"/>
      <c r="AN45" s="214"/>
      <c r="AO45" s="160"/>
      <c r="AP45" s="191"/>
      <c r="AQ45" s="192"/>
      <c r="AR45" s="192"/>
      <c r="AS45" s="192"/>
      <c r="AT45" s="192"/>
      <c r="AU45" s="192"/>
      <c r="AV45" s="192"/>
      <c r="AW45" s="192"/>
      <c r="AX45" s="192"/>
      <c r="AY45" s="192"/>
      <c r="AZ45" s="192"/>
      <c r="BA45" s="192"/>
      <c r="BB45" s="192"/>
      <c r="BC45" s="192"/>
      <c r="BD45" s="193"/>
      <c r="BE45" s="7"/>
      <c r="BF45" s="304"/>
      <c r="BG45" s="305"/>
      <c r="BH45" s="305"/>
      <c r="BI45" s="305"/>
      <c r="BJ45" s="305"/>
      <c r="BK45" s="305"/>
      <c r="BL45" s="305"/>
      <c r="BM45" s="305"/>
      <c r="BN45" s="305"/>
      <c r="BO45" s="305"/>
      <c r="BP45" s="305"/>
      <c r="BQ45" s="305"/>
      <c r="BR45" s="305"/>
      <c r="BS45" s="302"/>
      <c r="BT45" s="303"/>
      <c r="BU45" s="7"/>
      <c r="BV45" s="191"/>
      <c r="BW45" s="192"/>
      <c r="BX45" s="192"/>
      <c r="BY45" s="192"/>
      <c r="BZ45" s="192"/>
      <c r="CA45" s="192"/>
      <c r="CB45" s="192"/>
      <c r="CC45" s="192"/>
      <c r="CD45" s="193"/>
    </row>
    <row r="46" spans="1:82" ht="16.149999999999999" customHeight="1" x14ac:dyDescent="0.3">
      <c r="A46" s="202"/>
      <c r="B46" s="203"/>
      <c r="C46" s="203"/>
      <c r="D46" s="203"/>
      <c r="E46" s="203"/>
      <c r="F46" s="203"/>
      <c r="G46" s="204"/>
      <c r="H46" s="7"/>
      <c r="I46" s="226"/>
      <c r="J46" s="227"/>
      <c r="K46" s="227"/>
      <c r="L46" s="227"/>
      <c r="M46" s="227"/>
      <c r="N46" s="227"/>
      <c r="O46" s="227"/>
      <c r="P46" s="227"/>
      <c r="Q46" s="227"/>
      <c r="R46" s="227"/>
      <c r="S46" s="227"/>
      <c r="T46" s="227"/>
      <c r="U46" s="227"/>
      <c r="V46" s="227"/>
      <c r="W46" s="227"/>
      <c r="X46" s="228"/>
      <c r="Y46" s="19"/>
      <c r="Z46" s="215"/>
      <c r="AA46" s="216"/>
      <c r="AB46" s="216"/>
      <c r="AC46" s="216"/>
      <c r="AD46" s="216"/>
      <c r="AE46" s="216"/>
      <c r="AF46" s="216"/>
      <c r="AG46" s="216"/>
      <c r="AH46" s="216"/>
      <c r="AI46" s="216"/>
      <c r="AJ46" s="216"/>
      <c r="AK46" s="216"/>
      <c r="AL46" s="216"/>
      <c r="AM46" s="216"/>
      <c r="AN46" s="217"/>
      <c r="AO46" s="160"/>
      <c r="AP46" s="194"/>
      <c r="AQ46" s="195"/>
      <c r="AR46" s="195"/>
      <c r="AS46" s="195"/>
      <c r="AT46" s="195"/>
      <c r="AU46" s="195"/>
      <c r="AV46" s="195"/>
      <c r="AW46" s="195"/>
      <c r="AX46" s="195"/>
      <c r="AY46" s="195"/>
      <c r="AZ46" s="195"/>
      <c r="BA46" s="195"/>
      <c r="BB46" s="195"/>
      <c r="BC46" s="195"/>
      <c r="BD46" s="196"/>
      <c r="BE46" s="7"/>
      <c r="BF46" s="306"/>
      <c r="BG46" s="307"/>
      <c r="BH46" s="307"/>
      <c r="BI46" s="307"/>
      <c r="BJ46" s="307"/>
      <c r="BK46" s="307"/>
      <c r="BL46" s="307"/>
      <c r="BM46" s="307"/>
      <c r="BN46" s="307"/>
      <c r="BO46" s="307"/>
      <c r="BP46" s="307"/>
      <c r="BQ46" s="307"/>
      <c r="BR46" s="307"/>
      <c r="BS46" s="308"/>
      <c r="BT46" s="309"/>
      <c r="BU46" s="7"/>
      <c r="BV46" s="194"/>
      <c r="BW46" s="195"/>
      <c r="BX46" s="195"/>
      <c r="BY46" s="195"/>
      <c r="BZ46" s="195"/>
      <c r="CA46" s="195"/>
      <c r="CB46" s="195"/>
      <c r="CC46" s="195"/>
      <c r="CD46" s="196"/>
    </row>
    <row r="47" spans="1:82" x14ac:dyDescent="0.3">
      <c r="A47" s="7"/>
      <c r="B47" s="7"/>
      <c r="C47" s="7"/>
      <c r="D47" s="7"/>
      <c r="E47" s="7"/>
      <c r="F47" s="7"/>
      <c r="G47" s="7"/>
      <c r="H47" s="7"/>
      <c r="I47" s="7"/>
      <c r="J47" s="19"/>
      <c r="K47" s="19"/>
      <c r="L47" s="19"/>
      <c r="M47" s="19"/>
      <c r="N47" s="19"/>
      <c r="O47" s="19"/>
      <c r="P47" s="19"/>
      <c r="Q47" s="19"/>
      <c r="R47" s="19"/>
      <c r="S47" s="19"/>
      <c r="T47" s="19"/>
      <c r="U47" s="19"/>
      <c r="V47" s="19"/>
      <c r="W47" s="19"/>
      <c r="X47" s="7"/>
      <c r="Y47" s="7"/>
      <c r="Z47" s="162"/>
      <c r="AA47" s="160"/>
      <c r="AB47" s="162"/>
      <c r="AC47" s="162"/>
      <c r="AD47" s="162"/>
      <c r="AE47" s="162"/>
      <c r="AF47" s="162"/>
      <c r="AG47" s="162"/>
      <c r="AH47" s="162"/>
      <c r="AI47" s="162"/>
      <c r="AJ47" s="162"/>
      <c r="AK47" s="162"/>
      <c r="AL47" s="162"/>
      <c r="AM47" s="162"/>
      <c r="AN47" s="160"/>
      <c r="AO47" s="160"/>
      <c r="AP47" s="19"/>
      <c r="AQ47" s="7"/>
      <c r="AR47" s="19"/>
      <c r="AS47" s="19"/>
      <c r="AT47" s="19"/>
      <c r="AU47" s="19"/>
      <c r="AV47" s="19"/>
      <c r="AW47" s="19"/>
      <c r="AX47" s="19"/>
      <c r="AY47" s="19"/>
      <c r="AZ47" s="19"/>
      <c r="BA47" s="19"/>
      <c r="BB47" s="19"/>
      <c r="BC47" s="19"/>
      <c r="BD47" s="7"/>
      <c r="BE47" s="7"/>
      <c r="BF47" s="19"/>
      <c r="BG47" s="7"/>
      <c r="BH47" s="19"/>
      <c r="BI47" s="19"/>
      <c r="BJ47" s="19"/>
      <c r="BK47" s="19"/>
      <c r="BL47" s="19"/>
      <c r="BM47" s="19"/>
      <c r="BN47" s="19"/>
      <c r="BO47" s="19"/>
      <c r="BP47" s="19"/>
      <c r="BQ47" s="19"/>
      <c r="BR47" s="19"/>
      <c r="BS47" s="19"/>
      <c r="BT47" s="7"/>
      <c r="BU47" s="7"/>
      <c r="BV47" s="7"/>
      <c r="BW47" s="7"/>
      <c r="BX47" s="7"/>
      <c r="BY47" s="7"/>
      <c r="BZ47" s="7"/>
      <c r="CA47" s="7"/>
      <c r="CB47" s="7"/>
      <c r="CC47" s="7"/>
      <c r="CD47" s="7"/>
    </row>
  </sheetData>
  <sheetProtection algorithmName="SHA-512" hashValue="ja/vOqZOIdXC85MsTE0KJHfXxDeZtfAytSn9FQQYR+HG9ipIIgcDw4wFLZ2F6bzJ9yrNsmYnpLkO5RmBLZDw4Q==" saltValue="Jzt4W0/5Ouvziux2lyWmOQ==" spinCount="100000" sheet="1" formatColumns="0" formatRows="0"/>
  <mergeCells count="96">
    <mergeCell ref="Z30:AL30"/>
    <mergeCell ref="K16:M16"/>
    <mergeCell ref="N16:P16"/>
    <mergeCell ref="Q16:S16"/>
    <mergeCell ref="AJ40:AL40"/>
    <mergeCell ref="AJ39:AL39"/>
    <mergeCell ref="AA34:AL37"/>
    <mergeCell ref="T28:V28"/>
    <mergeCell ref="Q28:S28"/>
    <mergeCell ref="AA32:AL33"/>
    <mergeCell ref="AA31:AL31"/>
    <mergeCell ref="Z28:AL29"/>
    <mergeCell ref="B11:G15"/>
    <mergeCell ref="N28:P28"/>
    <mergeCell ref="K28:M28"/>
    <mergeCell ref="I20:V21"/>
    <mergeCell ref="Z22:AL23"/>
    <mergeCell ref="AN22:AN26"/>
    <mergeCell ref="I5:X9"/>
    <mergeCell ref="I13:V14"/>
    <mergeCell ref="BD12:BD17"/>
    <mergeCell ref="BD18:BD20"/>
    <mergeCell ref="AP13:BB19"/>
    <mergeCell ref="Z19:AL19"/>
    <mergeCell ref="BD21:BD23"/>
    <mergeCell ref="AN12:AN19"/>
    <mergeCell ref="Z14:AL14"/>
    <mergeCell ref="K22:M22"/>
    <mergeCell ref="N22:P22"/>
    <mergeCell ref="Q22:S22"/>
    <mergeCell ref="T22:V22"/>
    <mergeCell ref="BF37:BT46"/>
    <mergeCell ref="BF21:BR24"/>
    <mergeCell ref="BT21:BT23"/>
    <mergeCell ref="AP37:BD46"/>
    <mergeCell ref="BT24:BT25"/>
    <mergeCell ref="BT26:BT30"/>
    <mergeCell ref="BP32:BR32"/>
    <mergeCell ref="BP33:BR33"/>
    <mergeCell ref="BD24:BD25"/>
    <mergeCell ref="BD26:BD30"/>
    <mergeCell ref="AZ32:BB32"/>
    <mergeCell ref="AZ33:BB33"/>
    <mergeCell ref="BT12:BT17"/>
    <mergeCell ref="BT18:BT20"/>
    <mergeCell ref="BF13:BR19"/>
    <mergeCell ref="AP21:BB24"/>
    <mergeCell ref="AP26:BB30"/>
    <mergeCell ref="BV17:BZ18"/>
    <mergeCell ref="AP1:BD1"/>
    <mergeCell ref="Z1:AN1"/>
    <mergeCell ref="AA27:AL27"/>
    <mergeCell ref="AA16:AL16"/>
    <mergeCell ref="AA17:AL17"/>
    <mergeCell ref="Z20:AL20"/>
    <mergeCell ref="AA24:AL24"/>
    <mergeCell ref="BF26:BR30"/>
    <mergeCell ref="BF1:BT1"/>
    <mergeCell ref="BF5:BT9"/>
    <mergeCell ref="BF3:BU3"/>
    <mergeCell ref="BV5:CC13"/>
    <mergeCell ref="AN27:AN28"/>
    <mergeCell ref="AP2:BD2"/>
    <mergeCell ref="AP5:BD9"/>
    <mergeCell ref="B5:G7"/>
    <mergeCell ref="B8:G10"/>
    <mergeCell ref="BV1:CC1"/>
    <mergeCell ref="BV2:CC2"/>
    <mergeCell ref="BV3:CD3"/>
    <mergeCell ref="A2:G2"/>
    <mergeCell ref="I3:Y3"/>
    <mergeCell ref="Z5:AN9"/>
    <mergeCell ref="Z2:AN2"/>
    <mergeCell ref="Z3:AN3"/>
    <mergeCell ref="AP3:BE3"/>
    <mergeCell ref="BF2:BT2"/>
    <mergeCell ref="A1:G1"/>
    <mergeCell ref="A3:H3"/>
    <mergeCell ref="I2:X2"/>
    <mergeCell ref="I1:X1"/>
    <mergeCell ref="BV37:CD46"/>
    <mergeCell ref="A43:G46"/>
    <mergeCell ref="AN29:AN37"/>
    <mergeCell ref="Z41:AN46"/>
    <mergeCell ref="B16:G17"/>
    <mergeCell ref="B18:G19"/>
    <mergeCell ref="B20:G22"/>
    <mergeCell ref="I38:X46"/>
    <mergeCell ref="A25:G28"/>
    <mergeCell ref="T16:V16"/>
    <mergeCell ref="AA26:AL26"/>
    <mergeCell ref="A39:E40"/>
    <mergeCell ref="AA25:AL25"/>
    <mergeCell ref="I30:V35"/>
    <mergeCell ref="I26:V27"/>
    <mergeCell ref="AN20:AN21"/>
  </mergeCells>
  <dataValidations xWindow="1390" yWindow="537" count="11">
    <dataValidation type="list" allowBlank="1" showInputMessage="1" showErrorMessage="1" promptTitle="Kies score" prompt="Bij keuze voor een niet vetgedrukte waarde motiveert u uw keuze." sqref="X18" xr:uid="{567E3F02-DCD8-44CD-A33B-0499CF7D1BF4}">
      <formula1>Doelbesteding</formula1>
    </dataValidation>
    <dataValidation type="list" allowBlank="1" showInputMessage="1" showErrorMessage="1" promptTitle="Kies score" sqref="X23" xr:uid="{BBDB5665-3C66-4D8B-AD0B-28A9B522B147}">
      <formula1>Vermogensbeheer</formula1>
    </dataValidation>
    <dataValidation type="list" allowBlank="1" showInputMessage="1" showErrorMessage="1" promptTitle="Kies score" sqref="X29" xr:uid="{016C9F0D-C209-482F-83E2-E866B38BA014}">
      <formula1>Capaciteit</formula1>
    </dataValidation>
    <dataValidation type="list" allowBlank="1" showInputMessage="1" showErrorMessage="1" promptTitle="Kies score" sqref="AN40" xr:uid="{17E8E3A1-2DD6-4B13-80C6-75824DA602AF}">
      <formula1>Complexiteit</formula1>
    </dataValidation>
    <dataValidation type="list" allowBlank="1" showInputMessage="1" showErrorMessage="1" promptTitle="Kies score" sqref="BD33" xr:uid="{B5665398-F543-4E14-BEA8-58D1C43F5B66}">
      <formula1>Autonomie</formula1>
    </dataValidation>
    <dataValidation type="list" allowBlank="1" showInputMessage="1" showErrorMessage="1" promptTitle="Kies score" sqref="BT33" xr:uid="{4C66CEC4-800C-4B4A-BC92-7BD0A56C1435}">
      <formula1>Directiemandaat</formula1>
    </dataValidation>
    <dataValidation type="list" allowBlank="1" showInputMessage="1" showErrorMessage="1" promptTitle="Kies" prompt="Governancemodel" sqref="F36" xr:uid="{E42C4797-87D9-44C3-9C6D-7DCE31FFF0ED}">
      <formula1>governancemodellen</formula1>
    </dataValidation>
    <dataValidation type="list" allowBlank="1" showInputMessage="1" showErrorMessage="1" promptTitle="Kies" prompt="Directiemodel" sqref="F37" xr:uid="{CB642DEB-4E70-4C92-90AC-15C4B8F32A34}">
      <formula1>Directiemodel</formula1>
    </dataValidation>
    <dataValidation type="date" operator="lessThanOrEqual" allowBlank="1" showInputMessage="1" showErrorMessage="1" promptTitle="Datum te ver in de toekomst" sqref="G33" xr:uid="{58F7F868-8DAB-4444-B48E-A9D7C95A4E1A}">
      <formula1>46022</formula1>
    </dataValidation>
    <dataValidation type="date" operator="greaterThanOrEqual" allowBlank="1" showInputMessage="1" showErrorMessage="1" sqref="F33" xr:uid="{80CFEFCE-D469-469D-9D76-5FB9E1245764}">
      <formula1>44927</formula1>
    </dataValidation>
    <dataValidation type="list" allowBlank="1" showInputMessage="1" showErrorMessage="1" promptTitle="Kies score" sqref="X17" xr:uid="{73B82ECD-D5AD-4AC8-8A37-7EDEC58BE9D8}">
      <formula1>Doelbesteding</formula1>
    </dataValidation>
  </dataValidations>
  <pageMargins left="0.39370078740157483" right="0.39370078740157483" top="0.55118110236220474" bottom="0.19685039370078741" header="0.31496062992125984" footer="0.11811023622047245"/>
  <pageSetup paperSize="9" orientation="portrait" r:id="rId1"/>
  <headerFooter>
    <oddHeader>&amp;C&amp;"Montserrat SemiBold,Standaard"&amp;12&amp;KFF6600TOEPASSINGSFORMULIER - BSD-score bepalen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62491-CB12-4FEE-B838-0F44377C5238}">
  <dimension ref="A1:T48"/>
  <sheetViews>
    <sheetView view="pageLayout" topLeftCell="E17" zoomScaleNormal="100" workbookViewId="0">
      <selection activeCell="K39" sqref="K39"/>
    </sheetView>
  </sheetViews>
  <sheetFormatPr defaultColWidth="8.85546875" defaultRowHeight="15" x14ac:dyDescent="0.25"/>
  <cols>
    <col min="1" max="1" width="3" customWidth="1"/>
    <col min="2" max="2" width="33" style="115" customWidth="1"/>
    <col min="3" max="3" width="1.28515625" customWidth="1"/>
    <col min="4" max="4" width="18.7109375" customWidth="1"/>
    <col min="5" max="5" width="1.28515625" customWidth="1"/>
    <col min="6" max="6" width="17.5703125" customWidth="1"/>
    <col min="7" max="7" width="1.28515625" customWidth="1"/>
    <col min="8" max="8" width="17.5703125" customWidth="1"/>
    <col min="9" max="9" width="1.28515625" customWidth="1"/>
    <col min="10" max="10" width="3.28515625" customWidth="1"/>
    <col min="19" max="19" width="13.7109375" customWidth="1"/>
    <col min="20" max="20" width="1.140625" customWidth="1"/>
  </cols>
  <sheetData>
    <row r="1" spans="1:20" ht="22.5" thickBot="1" x14ac:dyDescent="0.3">
      <c r="A1" s="243" t="s">
        <v>106</v>
      </c>
      <c r="B1" s="243"/>
      <c r="C1" s="243"/>
      <c r="D1" s="243"/>
      <c r="E1" s="243"/>
      <c r="F1" s="243"/>
      <c r="G1" s="243"/>
      <c r="H1" s="243"/>
      <c r="I1" s="38"/>
      <c r="J1" s="243" t="s">
        <v>193</v>
      </c>
      <c r="K1" s="243"/>
      <c r="L1" s="243"/>
      <c r="M1" s="243"/>
      <c r="N1" s="243"/>
      <c r="O1" s="243"/>
      <c r="P1" s="243"/>
      <c r="Q1" s="243"/>
      <c r="R1" s="243"/>
      <c r="S1" s="339"/>
      <c r="T1" s="39"/>
    </row>
    <row r="2" spans="1:20" ht="15" customHeight="1" thickTop="1" x14ac:dyDescent="0.25">
      <c r="A2" s="344" t="s">
        <v>216</v>
      </c>
      <c r="B2" s="344"/>
      <c r="C2" s="344"/>
      <c r="D2" s="344"/>
      <c r="E2" s="344"/>
      <c r="F2" s="344"/>
      <c r="G2" s="344"/>
      <c r="H2" s="344"/>
      <c r="I2" s="38"/>
      <c r="J2" s="341" t="s">
        <v>198</v>
      </c>
      <c r="K2" s="341"/>
      <c r="L2" s="341"/>
      <c r="M2" s="341"/>
      <c r="N2" s="341"/>
      <c r="O2" s="341"/>
      <c r="P2" s="341"/>
      <c r="Q2" s="341"/>
      <c r="R2" s="341"/>
      <c r="S2" s="341"/>
      <c r="T2" s="38"/>
    </row>
    <row r="3" spans="1:20" ht="15" customHeight="1" x14ac:dyDescent="0.25">
      <c r="A3" s="278"/>
      <c r="B3" s="278"/>
      <c r="C3" s="278"/>
      <c r="D3" s="278"/>
      <c r="E3" s="278"/>
      <c r="F3" s="278"/>
      <c r="G3" s="278"/>
      <c r="H3" s="278"/>
      <c r="I3" s="38"/>
      <c r="J3" s="342"/>
      <c r="K3" s="342"/>
      <c r="L3" s="342"/>
      <c r="M3" s="342"/>
      <c r="N3" s="342"/>
      <c r="O3" s="342"/>
      <c r="P3" s="342"/>
      <c r="Q3" s="342"/>
      <c r="R3" s="342"/>
      <c r="S3" s="342"/>
      <c r="T3" s="38"/>
    </row>
    <row r="4" spans="1:20" ht="15" customHeight="1" x14ac:dyDescent="0.25">
      <c r="A4" s="345"/>
      <c r="B4" s="345"/>
      <c r="C4" s="345"/>
      <c r="D4" s="345"/>
      <c r="E4" s="345"/>
      <c r="F4" s="345"/>
      <c r="G4" s="345"/>
      <c r="H4" s="345"/>
      <c r="I4" s="38"/>
      <c r="J4" s="200"/>
      <c r="K4" s="200"/>
      <c r="L4" s="200"/>
      <c r="M4" s="200"/>
      <c r="N4" s="200"/>
      <c r="O4" s="200"/>
      <c r="P4" s="200"/>
      <c r="Q4" s="200"/>
      <c r="R4" s="200"/>
      <c r="S4" s="200"/>
      <c r="T4" s="38"/>
    </row>
    <row r="5" spans="1:20" ht="15" customHeight="1" x14ac:dyDescent="0.25">
      <c r="A5" s="346"/>
      <c r="B5" s="346"/>
      <c r="C5" s="346"/>
      <c r="D5" s="346"/>
      <c r="E5" s="346"/>
      <c r="F5" s="346"/>
      <c r="G5" s="346"/>
      <c r="H5" s="346"/>
      <c r="I5" s="38"/>
      <c r="J5" s="343" t="s">
        <v>199</v>
      </c>
      <c r="K5" s="200"/>
      <c r="L5" s="200"/>
      <c r="M5" s="200"/>
      <c r="N5" s="200"/>
      <c r="O5" s="200"/>
      <c r="P5" s="200"/>
      <c r="Q5" s="200"/>
      <c r="R5" s="200"/>
      <c r="S5" s="200"/>
      <c r="T5" s="38"/>
    </row>
    <row r="6" spans="1:20" ht="15" customHeight="1" x14ac:dyDescent="0.25">
      <c r="A6" s="107"/>
      <c r="B6" s="107"/>
      <c r="C6" s="107"/>
      <c r="D6" s="107"/>
      <c r="E6" s="107"/>
      <c r="F6" s="107"/>
      <c r="G6" s="107"/>
      <c r="H6" s="107"/>
      <c r="I6" s="38"/>
      <c r="J6" s="200"/>
      <c r="K6" s="200"/>
      <c r="L6" s="200"/>
      <c r="M6" s="200"/>
      <c r="N6" s="200"/>
      <c r="O6" s="200"/>
      <c r="P6" s="200"/>
      <c r="Q6" s="200"/>
      <c r="R6" s="200"/>
      <c r="S6" s="200"/>
      <c r="T6" s="38"/>
    </row>
    <row r="7" spans="1:20" ht="15" customHeight="1" x14ac:dyDescent="0.35">
      <c r="A7" s="340" t="s">
        <v>206</v>
      </c>
      <c r="B7" s="340"/>
      <c r="C7" s="340"/>
      <c r="D7" s="340"/>
      <c r="E7" s="340"/>
      <c r="F7" s="340"/>
      <c r="G7" s="340"/>
      <c r="H7" s="340"/>
      <c r="I7" s="38"/>
      <c r="J7" s="200"/>
      <c r="K7" s="200"/>
      <c r="L7" s="200"/>
      <c r="M7" s="200"/>
      <c r="N7" s="200"/>
      <c r="O7" s="200"/>
      <c r="P7" s="200"/>
      <c r="Q7" s="200"/>
      <c r="R7" s="200"/>
      <c r="S7" s="200"/>
      <c r="T7" s="38"/>
    </row>
    <row r="8" spans="1:20" ht="15" customHeight="1" x14ac:dyDescent="0.25">
      <c r="A8" s="38"/>
      <c r="B8" s="107"/>
      <c r="C8" s="38"/>
      <c r="D8" s="38"/>
      <c r="E8" s="38"/>
      <c r="F8" s="38"/>
      <c r="G8" s="38"/>
      <c r="H8" s="38"/>
      <c r="I8" s="40"/>
      <c r="J8" s="200"/>
      <c r="K8" s="200"/>
      <c r="L8" s="200"/>
      <c r="M8" s="200"/>
      <c r="N8" s="200"/>
      <c r="O8" s="200"/>
      <c r="P8" s="200"/>
      <c r="Q8" s="200"/>
      <c r="R8" s="200"/>
      <c r="S8" s="200"/>
      <c r="T8" s="38"/>
    </row>
    <row r="9" spans="1:20" ht="15" customHeight="1" x14ac:dyDescent="0.25">
      <c r="A9" s="41" t="s">
        <v>108</v>
      </c>
      <c r="B9" s="42"/>
      <c r="C9" s="38"/>
      <c r="D9" s="43"/>
      <c r="E9" s="38"/>
      <c r="F9" s="43"/>
      <c r="G9" s="38"/>
      <c r="H9" s="43"/>
      <c r="I9" s="40"/>
      <c r="J9" s="200"/>
      <c r="K9" s="200"/>
      <c r="L9" s="200"/>
      <c r="M9" s="200"/>
      <c r="N9" s="200"/>
      <c r="O9" s="200"/>
      <c r="P9" s="200"/>
      <c r="Q9" s="200"/>
      <c r="R9" s="200"/>
      <c r="S9" s="200"/>
      <c r="T9" s="38"/>
    </row>
    <row r="10" spans="1:20" ht="15" customHeight="1" x14ac:dyDescent="0.25">
      <c r="A10" s="21" t="s">
        <v>74</v>
      </c>
      <c r="B10" s="116"/>
      <c r="C10" s="40"/>
      <c r="D10" s="40" t="s">
        <v>107</v>
      </c>
      <c r="E10" s="40"/>
      <c r="F10" s="40" t="s">
        <v>109</v>
      </c>
      <c r="G10" s="40"/>
      <c r="H10" s="40" t="s">
        <v>110</v>
      </c>
      <c r="I10" s="38"/>
      <c r="J10" s="200"/>
      <c r="K10" s="200"/>
      <c r="L10" s="200"/>
      <c r="M10" s="200"/>
      <c r="N10" s="200"/>
      <c r="O10" s="200"/>
      <c r="P10" s="200"/>
      <c r="Q10" s="200"/>
      <c r="R10" s="200"/>
      <c r="S10" s="200"/>
      <c r="T10" s="38"/>
    </row>
    <row r="11" spans="1:20" ht="15" customHeight="1" x14ac:dyDescent="0.25">
      <c r="A11" s="21" t="s">
        <v>202</v>
      </c>
      <c r="B11" s="116"/>
      <c r="C11" s="40"/>
      <c r="D11" s="90" t="s">
        <v>111</v>
      </c>
      <c r="E11" s="40"/>
      <c r="F11" s="90" t="s">
        <v>111</v>
      </c>
      <c r="G11" s="40"/>
      <c r="H11" s="90" t="s">
        <v>111</v>
      </c>
      <c r="I11" s="38"/>
      <c r="J11" s="88" t="s">
        <v>59</v>
      </c>
      <c r="K11" s="350" t="s">
        <v>194</v>
      </c>
      <c r="L11" s="350"/>
      <c r="M11" s="350"/>
      <c r="N11" s="350"/>
      <c r="O11" s="350"/>
      <c r="P11" s="350"/>
      <c r="Q11" s="350"/>
      <c r="R11" s="350"/>
      <c r="S11" s="350"/>
      <c r="T11" s="38"/>
    </row>
    <row r="12" spans="1:20" ht="15" customHeight="1" x14ac:dyDescent="0.25">
      <c r="A12" s="53" t="s">
        <v>201</v>
      </c>
      <c r="B12" s="116"/>
      <c r="C12" s="38"/>
      <c r="D12" s="90"/>
      <c r="E12" s="38"/>
      <c r="F12" s="90"/>
      <c r="G12" s="38"/>
      <c r="H12" s="90"/>
      <c r="I12" s="38"/>
      <c r="J12" s="117"/>
      <c r="K12" s="350"/>
      <c r="L12" s="350"/>
      <c r="M12" s="350"/>
      <c r="N12" s="350"/>
      <c r="O12" s="350"/>
      <c r="P12" s="350"/>
      <c r="Q12" s="350"/>
      <c r="R12" s="350"/>
      <c r="S12" s="350"/>
      <c r="T12" s="38"/>
    </row>
    <row r="13" spans="1:20" ht="15" customHeight="1" x14ac:dyDescent="0.25">
      <c r="A13" s="21"/>
      <c r="B13" s="116"/>
      <c r="C13" s="38"/>
      <c r="E13" s="38"/>
      <c r="G13" s="38"/>
      <c r="I13" s="40"/>
      <c r="J13" s="88" t="s">
        <v>59</v>
      </c>
      <c r="K13" s="350" t="s">
        <v>195</v>
      </c>
      <c r="L13" s="351"/>
      <c r="M13" s="351"/>
      <c r="N13" s="351"/>
      <c r="O13" s="351"/>
      <c r="P13" s="351"/>
      <c r="Q13" s="351"/>
      <c r="R13" s="351"/>
      <c r="S13" s="351"/>
      <c r="T13" s="38"/>
    </row>
    <row r="14" spans="1:20" ht="15" customHeight="1" x14ac:dyDescent="0.25">
      <c r="A14" s="41" t="s">
        <v>205</v>
      </c>
      <c r="B14" s="42"/>
      <c r="C14" s="38"/>
      <c r="D14" s="43"/>
      <c r="E14" s="38"/>
      <c r="F14" s="43"/>
      <c r="G14" s="38"/>
      <c r="H14" s="43"/>
      <c r="I14" s="40"/>
      <c r="J14" s="117"/>
      <c r="K14" s="351"/>
      <c r="L14" s="351"/>
      <c r="M14" s="351"/>
      <c r="N14" s="351"/>
      <c r="O14" s="351"/>
      <c r="P14" s="351"/>
      <c r="Q14" s="351"/>
      <c r="R14" s="351"/>
      <c r="S14" s="351"/>
      <c r="T14" s="38"/>
    </row>
    <row r="15" spans="1:20" ht="15" customHeight="1" x14ac:dyDescent="0.25">
      <c r="A15" s="21" t="s">
        <v>112</v>
      </c>
      <c r="B15" s="116"/>
      <c r="C15" s="40"/>
      <c r="D15" s="90" t="s">
        <v>117</v>
      </c>
      <c r="E15" s="40"/>
      <c r="F15" s="90" t="s">
        <v>117</v>
      </c>
      <c r="G15" s="40"/>
      <c r="H15" s="90" t="s">
        <v>117</v>
      </c>
      <c r="I15" s="44"/>
      <c r="J15" s="117"/>
      <c r="K15" s="351"/>
      <c r="L15" s="351"/>
      <c r="M15" s="351"/>
      <c r="N15" s="351"/>
      <c r="O15" s="351"/>
      <c r="P15" s="351"/>
      <c r="Q15" s="351"/>
      <c r="R15" s="351"/>
      <c r="S15" s="351"/>
      <c r="T15" s="38"/>
    </row>
    <row r="16" spans="1:20" ht="15" customHeight="1" x14ac:dyDescent="0.25">
      <c r="A16" s="21"/>
      <c r="B16" s="116" t="s">
        <v>204</v>
      </c>
      <c r="C16" s="40"/>
      <c r="D16" s="90"/>
      <c r="E16" s="40"/>
      <c r="F16" s="90"/>
      <c r="G16" s="40"/>
      <c r="H16" s="90"/>
      <c r="I16" s="45"/>
      <c r="J16" s="117"/>
      <c r="K16" s="351"/>
      <c r="L16" s="351"/>
      <c r="M16" s="351"/>
      <c r="N16" s="351"/>
      <c r="O16" s="351"/>
      <c r="P16" s="351"/>
      <c r="Q16" s="351"/>
      <c r="R16" s="351"/>
      <c r="S16" s="351"/>
      <c r="T16" s="38"/>
    </row>
    <row r="17" spans="1:20" ht="15" customHeight="1" x14ac:dyDescent="0.25">
      <c r="A17" s="21"/>
      <c r="B17" s="116" t="s">
        <v>76</v>
      </c>
      <c r="C17" s="44"/>
      <c r="D17" s="91"/>
      <c r="E17" s="44"/>
      <c r="F17" s="91"/>
      <c r="G17" s="44"/>
      <c r="H17" s="91"/>
      <c r="I17" s="45"/>
      <c r="J17" s="117"/>
      <c r="K17" s="351"/>
      <c r="L17" s="351"/>
      <c r="M17" s="351"/>
      <c r="N17" s="351"/>
      <c r="O17" s="351"/>
      <c r="P17" s="351"/>
      <c r="Q17" s="351"/>
      <c r="R17" s="351"/>
      <c r="S17" s="351"/>
      <c r="T17" s="38"/>
    </row>
    <row r="18" spans="1:20" ht="15" customHeight="1" x14ac:dyDescent="0.25">
      <c r="A18" s="21"/>
      <c r="B18" s="116" t="s">
        <v>147</v>
      </c>
      <c r="C18" s="45"/>
      <c r="D18" s="92"/>
      <c r="E18" s="45"/>
      <c r="F18" s="92"/>
      <c r="G18" s="45"/>
      <c r="H18" s="92"/>
      <c r="I18" s="38"/>
      <c r="J18" s="117"/>
      <c r="K18" s="351"/>
      <c r="L18" s="351"/>
      <c r="M18" s="351"/>
      <c r="N18" s="351"/>
      <c r="O18" s="351"/>
      <c r="P18" s="351"/>
      <c r="Q18" s="351"/>
      <c r="R18" s="351"/>
      <c r="S18" s="351"/>
      <c r="T18" s="38"/>
    </row>
    <row r="19" spans="1:20" ht="15" customHeight="1" x14ac:dyDescent="0.25">
      <c r="A19" s="21"/>
      <c r="B19" s="116" t="s">
        <v>148</v>
      </c>
      <c r="C19" s="45"/>
      <c r="D19" s="92"/>
      <c r="E19" s="45"/>
      <c r="F19" s="92"/>
      <c r="G19" s="45"/>
      <c r="H19" s="92"/>
      <c r="I19" s="38"/>
      <c r="J19" s="88" t="s">
        <v>59</v>
      </c>
      <c r="K19" s="350" t="s">
        <v>196</v>
      </c>
      <c r="L19" s="352"/>
      <c r="M19" s="352"/>
      <c r="N19" s="352"/>
      <c r="O19" s="352"/>
      <c r="P19" s="352"/>
      <c r="Q19" s="352"/>
      <c r="R19" s="352"/>
      <c r="S19" s="352"/>
      <c r="T19" s="38"/>
    </row>
    <row r="20" spans="1:20" ht="15" customHeight="1" x14ac:dyDescent="0.25">
      <c r="A20" s="21"/>
      <c r="B20" s="348" t="s">
        <v>188</v>
      </c>
      <c r="C20" s="45"/>
      <c r="D20" s="144"/>
      <c r="E20" s="140"/>
      <c r="F20" s="144"/>
      <c r="G20" s="140"/>
      <c r="H20" s="144"/>
      <c r="I20" s="38"/>
      <c r="J20" s="117"/>
      <c r="K20" s="352"/>
      <c r="L20" s="352"/>
      <c r="M20" s="352"/>
      <c r="N20" s="352"/>
      <c r="O20" s="352"/>
      <c r="P20" s="352"/>
      <c r="Q20" s="352"/>
      <c r="R20" s="352"/>
      <c r="S20" s="352"/>
      <c r="T20" s="38"/>
    </row>
    <row r="21" spans="1:20" ht="15" customHeight="1" x14ac:dyDescent="0.25">
      <c r="A21" s="41"/>
      <c r="B21" s="349"/>
      <c r="C21" s="38"/>
      <c r="D21" s="87"/>
      <c r="E21" s="38"/>
      <c r="F21" s="87"/>
      <c r="G21" s="140"/>
      <c r="H21" s="87"/>
      <c r="I21" s="38"/>
      <c r="J21" s="117"/>
      <c r="K21" s="38"/>
      <c r="L21" s="38"/>
      <c r="M21" s="38"/>
      <c r="N21" s="38"/>
      <c r="O21" s="38"/>
      <c r="P21" s="38"/>
      <c r="Q21" s="38"/>
      <c r="R21" s="38"/>
      <c r="S21" s="38"/>
      <c r="T21" s="38"/>
    </row>
    <row r="22" spans="1:20" ht="15" customHeight="1" x14ac:dyDescent="0.25">
      <c r="A22" s="38"/>
      <c r="B22" s="107"/>
      <c r="C22" s="38"/>
      <c r="D22" s="38"/>
      <c r="E22" s="38"/>
      <c r="F22" s="38"/>
      <c r="G22" s="38"/>
      <c r="H22" s="38"/>
      <c r="I22" s="38"/>
      <c r="J22" s="347" t="s">
        <v>200</v>
      </c>
      <c r="K22" s="347"/>
      <c r="L22" s="347"/>
      <c r="M22" s="347"/>
      <c r="N22" s="347"/>
      <c r="O22" s="107"/>
      <c r="P22" s="107"/>
      <c r="Q22" s="107"/>
      <c r="R22" s="107"/>
      <c r="S22" s="107"/>
      <c r="T22" s="49"/>
    </row>
    <row r="23" spans="1:20" ht="15" customHeight="1" x14ac:dyDescent="0.25">
      <c r="A23" s="41" t="s">
        <v>207</v>
      </c>
      <c r="B23" s="42"/>
      <c r="C23" s="38"/>
      <c r="D23" s="43"/>
      <c r="E23" s="38"/>
      <c r="F23" s="43"/>
      <c r="G23" s="38"/>
      <c r="H23" s="43"/>
      <c r="I23" s="46"/>
      <c r="J23" s="220" t="s">
        <v>197</v>
      </c>
      <c r="K23" s="220"/>
      <c r="L23" s="220"/>
      <c r="M23" s="220"/>
      <c r="N23" s="220"/>
      <c r="O23" s="220"/>
      <c r="P23" s="220"/>
      <c r="Q23" s="220"/>
      <c r="R23" s="220"/>
      <c r="S23" s="220"/>
      <c r="T23" s="220"/>
    </row>
    <row r="24" spans="1:20" ht="15" customHeight="1" x14ac:dyDescent="0.25">
      <c r="A24" s="155" t="s">
        <v>154</v>
      </c>
      <c r="B24" s="107"/>
      <c r="C24" s="38"/>
      <c r="D24" s="108"/>
      <c r="E24" s="38"/>
      <c r="F24" s="38"/>
      <c r="G24" s="38"/>
      <c r="H24" s="38"/>
      <c r="I24" s="46"/>
      <c r="J24" s="220"/>
      <c r="K24" s="220"/>
      <c r="L24" s="220"/>
      <c r="M24" s="220"/>
      <c r="N24" s="220"/>
      <c r="O24" s="220"/>
      <c r="P24" s="220"/>
      <c r="Q24" s="220"/>
      <c r="R24" s="220"/>
      <c r="S24" s="220"/>
      <c r="T24" s="220"/>
    </row>
    <row r="25" spans="1:20" ht="15" customHeight="1" x14ac:dyDescent="0.25">
      <c r="A25" s="38"/>
      <c r="B25" s="116" t="s">
        <v>77</v>
      </c>
      <c r="C25" s="46"/>
      <c r="D25" s="118"/>
      <c r="E25" s="46"/>
      <c r="F25" s="118"/>
      <c r="G25" s="46"/>
      <c r="H25" s="118"/>
      <c r="I25" s="46"/>
      <c r="J25" s="220"/>
      <c r="K25" s="220"/>
      <c r="L25" s="220"/>
      <c r="M25" s="220"/>
      <c r="N25" s="220"/>
      <c r="O25" s="220"/>
      <c r="P25" s="220"/>
      <c r="Q25" s="220"/>
      <c r="R25" s="220"/>
      <c r="S25" s="220"/>
      <c r="T25" s="220"/>
    </row>
    <row r="26" spans="1:20" ht="15" customHeight="1" x14ac:dyDescent="0.25">
      <c r="A26" s="38"/>
      <c r="B26" s="116" t="s">
        <v>78</v>
      </c>
      <c r="C26" s="46"/>
      <c r="D26" s="118"/>
      <c r="E26" s="46"/>
      <c r="F26" s="118"/>
      <c r="G26" s="46"/>
      <c r="H26" s="118"/>
      <c r="I26" s="46"/>
      <c r="J26" s="220"/>
      <c r="K26" s="220"/>
      <c r="L26" s="220"/>
      <c r="M26" s="220"/>
      <c r="N26" s="220"/>
      <c r="O26" s="220"/>
      <c r="P26" s="220"/>
      <c r="Q26" s="220"/>
      <c r="R26" s="220"/>
      <c r="S26" s="220"/>
      <c r="T26" s="220"/>
    </row>
    <row r="27" spans="1:20" ht="15" customHeight="1" x14ac:dyDescent="0.25">
      <c r="A27" s="38"/>
      <c r="B27" s="116" t="s">
        <v>79</v>
      </c>
      <c r="C27" s="46"/>
      <c r="D27" s="118"/>
      <c r="E27" s="46"/>
      <c r="F27" s="118"/>
      <c r="G27" s="46"/>
      <c r="H27" s="118"/>
      <c r="I27" s="46"/>
      <c r="J27" s="220"/>
      <c r="K27" s="220"/>
      <c r="L27" s="220"/>
      <c r="M27" s="220"/>
      <c r="N27" s="220"/>
      <c r="O27" s="220"/>
      <c r="P27" s="220"/>
      <c r="Q27" s="220"/>
      <c r="R27" s="220"/>
      <c r="S27" s="220"/>
      <c r="T27" s="220"/>
    </row>
    <row r="28" spans="1:20" ht="15" customHeight="1" x14ac:dyDescent="0.25">
      <c r="A28" s="38"/>
      <c r="B28" s="116" t="s">
        <v>80</v>
      </c>
      <c r="C28" s="46"/>
      <c r="D28" s="118"/>
      <c r="E28" s="46"/>
      <c r="F28" s="118"/>
      <c r="G28" s="46"/>
      <c r="H28" s="118"/>
      <c r="I28" s="39"/>
      <c r="J28" s="220"/>
      <c r="K28" s="220"/>
      <c r="L28" s="220"/>
      <c r="M28" s="220"/>
      <c r="N28" s="220"/>
      <c r="O28" s="220"/>
      <c r="P28" s="220"/>
      <c r="Q28" s="220"/>
      <c r="R28" s="220"/>
      <c r="S28" s="220"/>
      <c r="T28" s="220"/>
    </row>
    <row r="29" spans="1:20" ht="30" x14ac:dyDescent="0.25">
      <c r="A29" s="38"/>
      <c r="B29" s="116" t="s">
        <v>81</v>
      </c>
      <c r="C29" s="46"/>
      <c r="D29" s="118"/>
      <c r="E29" s="46"/>
      <c r="F29" s="118"/>
      <c r="G29" s="46"/>
      <c r="H29" s="118"/>
      <c r="I29" s="39"/>
      <c r="J29" s="150"/>
      <c r="K29" s="150"/>
      <c r="L29" s="150"/>
      <c r="M29" s="150"/>
      <c r="N29" s="150"/>
      <c r="O29" s="150"/>
      <c r="P29" s="150"/>
      <c r="Q29" s="150"/>
      <c r="R29" s="150"/>
      <c r="S29" s="150"/>
      <c r="T29" s="38"/>
    </row>
    <row r="30" spans="1:20" ht="15" customHeight="1" x14ac:dyDescent="0.25">
      <c r="A30" s="156" t="s">
        <v>87</v>
      </c>
      <c r="B30" s="47"/>
      <c r="C30" s="39"/>
      <c r="D30" s="48">
        <f>SUM(D25:D29)</f>
        <v>0</v>
      </c>
      <c r="E30" s="39"/>
      <c r="F30" s="48">
        <f t="shared" ref="F30:H30" si="0">SUM(F25:F29)</f>
        <v>0</v>
      </c>
      <c r="G30" s="39"/>
      <c r="H30" s="48">
        <f t="shared" si="0"/>
        <v>0</v>
      </c>
      <c r="I30" s="39"/>
      <c r="J30" s="220" t="s">
        <v>240</v>
      </c>
      <c r="K30" s="220"/>
      <c r="L30" s="220"/>
      <c r="M30" s="220"/>
      <c r="N30" s="220"/>
      <c r="O30" s="220"/>
      <c r="P30" s="220"/>
      <c r="Q30" s="220"/>
      <c r="R30" s="220"/>
      <c r="S30" s="220"/>
      <c r="T30" s="38"/>
    </row>
    <row r="31" spans="1:20" ht="15" customHeight="1" x14ac:dyDescent="0.25">
      <c r="A31" s="38"/>
      <c r="B31" s="107"/>
      <c r="C31" s="39"/>
      <c r="D31" s="39"/>
      <c r="E31" s="39"/>
      <c r="F31" s="39"/>
      <c r="G31" s="39"/>
      <c r="H31" s="39"/>
      <c r="I31" s="46"/>
      <c r="J31" s="220"/>
      <c r="K31" s="220"/>
      <c r="L31" s="220"/>
      <c r="M31" s="220"/>
      <c r="N31" s="220"/>
      <c r="O31" s="220"/>
      <c r="P31" s="220"/>
      <c r="Q31" s="220"/>
      <c r="R31" s="220"/>
      <c r="S31" s="220"/>
      <c r="T31" s="38"/>
    </row>
    <row r="32" spans="1:20" ht="15" customHeight="1" x14ac:dyDescent="0.25">
      <c r="A32" s="41" t="s">
        <v>118</v>
      </c>
      <c r="B32" s="42"/>
      <c r="C32" s="38"/>
      <c r="D32" s="43"/>
      <c r="E32" s="38"/>
      <c r="F32" s="43"/>
      <c r="G32" s="38"/>
      <c r="H32" s="43"/>
      <c r="I32" s="46"/>
      <c r="J32" s="220"/>
      <c r="K32" s="220"/>
      <c r="L32" s="220"/>
      <c r="M32" s="220"/>
      <c r="N32" s="220"/>
      <c r="O32" s="220"/>
      <c r="P32" s="220"/>
      <c r="Q32" s="220"/>
      <c r="R32" s="220"/>
      <c r="S32" s="220"/>
      <c r="T32" s="38"/>
    </row>
    <row r="33" spans="1:20" ht="15" customHeight="1" x14ac:dyDescent="0.25">
      <c r="A33" s="38"/>
      <c r="B33" s="120" t="s">
        <v>82</v>
      </c>
      <c r="C33" s="46"/>
      <c r="D33" s="145"/>
      <c r="E33" s="46"/>
      <c r="F33" s="145"/>
      <c r="G33" s="46"/>
      <c r="H33" s="145"/>
      <c r="I33" s="46"/>
      <c r="J33" s="220"/>
      <c r="K33" s="220"/>
      <c r="L33" s="220"/>
      <c r="M33" s="220"/>
      <c r="N33" s="220"/>
      <c r="O33" s="220"/>
      <c r="P33" s="220"/>
      <c r="Q33" s="220"/>
      <c r="R33" s="220"/>
      <c r="S33" s="220"/>
      <c r="T33" s="38"/>
    </row>
    <row r="34" spans="1:20" ht="15" customHeight="1" x14ac:dyDescent="0.25">
      <c r="A34" s="38"/>
      <c r="B34" s="21" t="s">
        <v>84</v>
      </c>
      <c r="C34" s="46"/>
      <c r="D34" s="146"/>
      <c r="E34" s="46"/>
      <c r="F34" s="89"/>
      <c r="G34" s="46"/>
      <c r="H34" s="89"/>
      <c r="I34" s="46"/>
      <c r="J34" s="220"/>
      <c r="K34" s="220"/>
      <c r="L34" s="220"/>
      <c r="M34" s="220"/>
      <c r="N34" s="220"/>
      <c r="O34" s="220"/>
      <c r="P34" s="220"/>
      <c r="Q34" s="220"/>
      <c r="R34" s="220"/>
      <c r="S34" s="220"/>
      <c r="T34" s="38"/>
    </row>
    <row r="35" spans="1:20" ht="15" customHeight="1" x14ac:dyDescent="0.25">
      <c r="A35" s="38"/>
      <c r="B35" s="116" t="s">
        <v>83</v>
      </c>
      <c r="C35" s="46"/>
      <c r="D35" s="146"/>
      <c r="E35" s="46"/>
      <c r="F35" s="147"/>
      <c r="G35" s="46"/>
      <c r="H35" s="89"/>
      <c r="I35" s="46"/>
      <c r="J35" s="220"/>
      <c r="K35" s="220"/>
      <c r="L35" s="220"/>
      <c r="M35" s="220"/>
      <c r="N35" s="220"/>
      <c r="O35" s="220"/>
      <c r="P35" s="220"/>
      <c r="Q35" s="220"/>
      <c r="R35" s="220"/>
      <c r="S35" s="220"/>
      <c r="T35" s="38"/>
    </row>
    <row r="36" spans="1:20" ht="15" customHeight="1" x14ac:dyDescent="0.25">
      <c r="A36" s="38"/>
      <c r="B36" s="116" t="s">
        <v>85</v>
      </c>
      <c r="C36" s="46"/>
      <c r="D36" s="146"/>
      <c r="E36" s="46"/>
      <c r="F36" s="89"/>
      <c r="G36" s="46"/>
      <c r="H36" s="89"/>
      <c r="I36" s="39"/>
      <c r="J36" s="220"/>
      <c r="K36" s="220"/>
      <c r="L36" s="220"/>
      <c r="M36" s="220"/>
      <c r="N36" s="220"/>
      <c r="O36" s="220"/>
      <c r="P36" s="220"/>
      <c r="Q36" s="220"/>
      <c r="R36" s="220"/>
      <c r="S36" s="220"/>
      <c r="T36" s="38"/>
    </row>
    <row r="37" spans="1:20" ht="30" x14ac:dyDescent="0.25">
      <c r="A37" s="38"/>
      <c r="B37" s="55" t="s">
        <v>211</v>
      </c>
      <c r="C37" s="46"/>
      <c r="D37" s="146"/>
      <c r="E37" s="46"/>
      <c r="F37" s="147"/>
      <c r="G37" s="46"/>
      <c r="H37" s="147"/>
      <c r="I37" s="38"/>
      <c r="J37" s="107"/>
      <c r="K37" s="107"/>
      <c r="L37" s="107"/>
      <c r="M37" s="107"/>
      <c r="N37" s="107"/>
      <c r="O37" s="107"/>
      <c r="P37" s="107"/>
      <c r="Q37" s="107"/>
      <c r="R37" s="107"/>
      <c r="S37" s="107"/>
      <c r="T37" s="38"/>
    </row>
    <row r="38" spans="1:20" ht="15" customHeight="1" x14ac:dyDescent="0.25">
      <c r="A38" s="156" t="s">
        <v>86</v>
      </c>
      <c r="B38" s="47"/>
      <c r="C38" s="39"/>
      <c r="D38" s="48">
        <f>SUM(D30,D33:D37)</f>
        <v>0</v>
      </c>
      <c r="E38" s="39"/>
      <c r="F38" s="48">
        <f>SUM(F30,F33:F37)</f>
        <v>0</v>
      </c>
      <c r="G38" s="39"/>
      <c r="H38" s="48">
        <f>SUM(H30,H33:H37)</f>
        <v>0</v>
      </c>
      <c r="I38" s="38"/>
      <c r="J38" s="107"/>
      <c r="K38" s="107"/>
      <c r="L38" s="107"/>
      <c r="M38" s="107"/>
      <c r="N38" s="107"/>
      <c r="O38" s="107"/>
      <c r="P38" s="107"/>
      <c r="Q38" s="107"/>
      <c r="R38" s="107"/>
      <c r="S38" s="107"/>
      <c r="T38" s="38"/>
    </row>
    <row r="39" spans="1:20" ht="15" customHeight="1" x14ac:dyDescent="0.25">
      <c r="A39" s="38"/>
      <c r="B39" s="107"/>
      <c r="C39" s="38"/>
      <c r="D39" s="38"/>
      <c r="E39" s="38"/>
      <c r="F39" s="38"/>
      <c r="G39" s="38"/>
      <c r="H39" s="38"/>
      <c r="I39" s="39"/>
      <c r="J39" s="107"/>
      <c r="K39" s="107"/>
      <c r="L39" s="107"/>
      <c r="M39" s="107"/>
      <c r="N39" s="107"/>
      <c r="O39" s="107"/>
      <c r="P39" s="107"/>
      <c r="Q39" s="107"/>
      <c r="R39" s="107"/>
      <c r="S39" s="107"/>
      <c r="T39" s="38"/>
    </row>
    <row r="40" spans="1:20" ht="15" customHeight="1" x14ac:dyDescent="0.25">
      <c r="A40" s="38"/>
      <c r="B40" s="107"/>
      <c r="C40" s="38"/>
      <c r="D40" s="38"/>
      <c r="E40" s="38"/>
      <c r="F40" s="38"/>
      <c r="G40" s="38"/>
      <c r="H40" s="38"/>
      <c r="I40" s="39"/>
      <c r="J40" s="38"/>
      <c r="K40" s="38"/>
      <c r="L40" s="38"/>
      <c r="M40" s="38"/>
      <c r="N40" s="38"/>
      <c r="O40" s="38"/>
      <c r="P40" s="38"/>
      <c r="Q40" s="38"/>
      <c r="R40" s="38"/>
      <c r="S40" s="38"/>
      <c r="T40" s="38"/>
    </row>
    <row r="41" spans="1:20" x14ac:dyDescent="0.25">
      <c r="A41" s="38"/>
      <c r="B41" s="107"/>
      <c r="C41" s="38"/>
      <c r="D41" s="38"/>
      <c r="E41" s="38"/>
      <c r="F41" s="38"/>
      <c r="G41" s="38"/>
      <c r="H41" s="38"/>
      <c r="I41" s="38"/>
      <c r="J41" s="38"/>
      <c r="K41" s="38"/>
      <c r="L41" s="38"/>
      <c r="M41" s="38"/>
      <c r="N41" s="38"/>
      <c r="O41" s="38"/>
      <c r="P41" s="38"/>
      <c r="Q41" s="38"/>
      <c r="R41" s="38"/>
      <c r="S41" s="38"/>
      <c r="T41" s="38"/>
    </row>
    <row r="42" spans="1:20" x14ac:dyDescent="0.25">
      <c r="A42" s="38"/>
      <c r="B42" s="107"/>
      <c r="C42" s="38"/>
      <c r="D42" s="38"/>
      <c r="E42" s="38"/>
      <c r="F42" s="38"/>
      <c r="G42" s="38"/>
      <c r="H42" s="38"/>
      <c r="I42" s="38"/>
      <c r="J42" s="38"/>
      <c r="K42" s="38"/>
      <c r="L42" s="38"/>
      <c r="M42" s="38"/>
      <c r="N42" s="38"/>
      <c r="O42" s="38"/>
      <c r="P42" s="38"/>
      <c r="Q42" s="38"/>
      <c r="R42" s="38"/>
      <c r="S42" s="38"/>
      <c r="T42" s="38"/>
    </row>
    <row r="43" spans="1:20" x14ac:dyDescent="0.25">
      <c r="A43" s="38"/>
      <c r="B43" s="107"/>
      <c r="C43" s="38"/>
      <c r="D43" s="38"/>
      <c r="E43" s="38"/>
      <c r="F43" s="38"/>
      <c r="G43" s="38"/>
      <c r="H43" s="38"/>
      <c r="I43" s="38"/>
      <c r="J43" s="38"/>
      <c r="K43" s="38"/>
      <c r="L43" s="38"/>
      <c r="M43" s="38"/>
      <c r="N43" s="38"/>
      <c r="O43" s="38"/>
      <c r="P43" s="38"/>
      <c r="Q43" s="38"/>
      <c r="R43" s="38"/>
      <c r="S43" s="38"/>
      <c r="T43" s="38"/>
    </row>
    <row r="44" spans="1:20" x14ac:dyDescent="0.25">
      <c r="A44" s="38"/>
      <c r="B44" s="107"/>
      <c r="C44" s="38"/>
      <c r="D44" s="38"/>
      <c r="E44" s="38"/>
      <c r="F44" s="38"/>
      <c r="G44" s="38"/>
      <c r="H44" s="38"/>
      <c r="I44" s="38"/>
      <c r="J44" s="38"/>
      <c r="K44" s="38"/>
      <c r="L44" s="38"/>
      <c r="M44" s="38"/>
      <c r="N44" s="38"/>
      <c r="O44" s="38"/>
      <c r="P44" s="38"/>
      <c r="Q44" s="38"/>
      <c r="R44" s="38"/>
      <c r="S44" s="38"/>
      <c r="T44" s="38"/>
    </row>
    <row r="45" spans="1:20" x14ac:dyDescent="0.25">
      <c r="A45" s="38"/>
      <c r="B45" s="107"/>
      <c r="C45" s="38"/>
      <c r="D45" s="38"/>
      <c r="E45" s="38"/>
      <c r="F45" s="38"/>
      <c r="G45" s="38"/>
      <c r="H45" s="38"/>
      <c r="I45" s="38"/>
      <c r="J45" s="38"/>
      <c r="K45" s="38"/>
      <c r="L45" s="38"/>
      <c r="M45" s="38"/>
      <c r="N45" s="38"/>
      <c r="O45" s="38"/>
      <c r="P45" s="38"/>
      <c r="Q45" s="38"/>
      <c r="R45" s="38"/>
      <c r="S45" s="38"/>
      <c r="T45" s="38"/>
    </row>
    <row r="46" spans="1:20" x14ac:dyDescent="0.25">
      <c r="A46" s="38"/>
      <c r="B46" s="107"/>
      <c r="C46" s="38"/>
      <c r="D46" s="38"/>
      <c r="E46" s="38"/>
      <c r="F46" s="38"/>
      <c r="G46" s="38"/>
      <c r="H46" s="38"/>
      <c r="I46" s="38"/>
      <c r="J46" s="38"/>
      <c r="K46" s="38"/>
      <c r="L46" s="38"/>
      <c r="M46" s="38"/>
      <c r="N46" s="38"/>
      <c r="O46" s="38"/>
      <c r="P46" s="38"/>
      <c r="Q46" s="38"/>
      <c r="R46" s="38"/>
      <c r="S46" s="38"/>
      <c r="T46" s="38"/>
    </row>
    <row r="47" spans="1:20" x14ac:dyDescent="0.25">
      <c r="A47" s="38"/>
      <c r="B47" s="107"/>
      <c r="C47" s="38"/>
      <c r="D47" s="38"/>
      <c r="E47" s="38"/>
      <c r="F47" s="38"/>
      <c r="G47" s="38"/>
      <c r="H47" s="38"/>
      <c r="I47" s="38"/>
      <c r="J47" s="38"/>
      <c r="K47" s="38"/>
      <c r="L47" s="38"/>
      <c r="M47" s="38"/>
      <c r="N47" s="38"/>
      <c r="O47" s="38"/>
      <c r="P47" s="38"/>
      <c r="Q47" s="38"/>
      <c r="R47" s="38"/>
      <c r="S47" s="38"/>
      <c r="T47" s="38"/>
    </row>
    <row r="48" spans="1:20" x14ac:dyDescent="0.25">
      <c r="A48" s="38"/>
      <c r="B48" s="107"/>
      <c r="C48" s="38"/>
      <c r="D48" s="38"/>
      <c r="E48" s="38"/>
      <c r="F48" s="38"/>
      <c r="G48" s="38"/>
      <c r="H48" s="38"/>
      <c r="I48" s="38"/>
      <c r="J48" s="38"/>
      <c r="K48" s="38"/>
      <c r="L48" s="38"/>
      <c r="M48" s="38"/>
      <c r="N48" s="38"/>
      <c r="O48" s="38"/>
      <c r="P48" s="38"/>
      <c r="Q48" s="38"/>
      <c r="R48" s="38"/>
      <c r="S48" s="38"/>
      <c r="T48" s="38"/>
    </row>
  </sheetData>
  <sheetProtection algorithmName="SHA-512" hashValue="pq97bdM/5rasI48nEomMEk/XcMAHzBZJpWaMsrPg4ybHEHz3Ml6I24YVJ58FtCVHuGO4vUN0gOG4RQ3f++N5hA==" saltValue="omkFfxUh31dEii1KfI15jw==" spinCount="100000" sheet="1" formatCells="0" formatColumns="0" formatRows="0" insertColumns="0" insertRows="0" deleteColumns="0" deleteRows="0"/>
  <mergeCells count="13">
    <mergeCell ref="J22:N22"/>
    <mergeCell ref="B20:B21"/>
    <mergeCell ref="J23:T28"/>
    <mergeCell ref="J30:S36"/>
    <mergeCell ref="K11:S12"/>
    <mergeCell ref="K13:S18"/>
    <mergeCell ref="K19:S20"/>
    <mergeCell ref="A1:H1"/>
    <mergeCell ref="J1:S1"/>
    <mergeCell ref="A7:H7"/>
    <mergeCell ref="J2:S4"/>
    <mergeCell ref="J5:S10"/>
    <mergeCell ref="A2:H5"/>
  </mergeCells>
  <dataValidations count="5">
    <dataValidation type="decimal" showInputMessage="1" showErrorMessage="1" sqref="I15 C17:H17" xr:uid="{6386F711-501A-451C-B72F-B7EB9D25AC76}">
      <formula1>0</formula1>
      <formula2>1</formula2>
    </dataValidation>
    <dataValidation type="list" allowBlank="1" showInputMessage="1" showErrorMessage="1" sqref="I13 C15:H15" xr:uid="{2ADC0BA2-6AE6-42E4-85E9-AF5F2D520D5A}">
      <formula1>Dienstverband</formula1>
    </dataValidation>
    <dataValidation type="date" operator="greaterThanOrEqual" allowBlank="1" showInputMessage="1" showErrorMessage="1" sqref="D20 F20 H20" xr:uid="{8E4BAF31-EE89-4198-9900-8B51067DD5E0}">
      <formula1>45292</formula1>
    </dataValidation>
    <dataValidation type="list" allowBlank="1" showInputMessage="1" showErrorMessage="1" sqref="I9 C11:H11" xr:uid="{DD2F7365-F36E-44AB-9807-5517FF4E331F}">
      <formula1>Directiefunctie</formula1>
    </dataValidation>
    <dataValidation type="date" operator="greaterThanOrEqual" allowBlank="1" showInputMessage="1" showErrorMessage="1" sqref="D18:H19" xr:uid="{C31765D3-C960-47E1-8F7D-C4274372434F}">
      <formula1>44927</formula1>
    </dataValidation>
  </dataValidations>
  <pageMargins left="0.39370078740157483" right="0.39370078740157483" top="0.74803149606299213" bottom="0.55118110236220474" header="0.31496062992125984" footer="0.31496062992125984"/>
  <pageSetup paperSize="9" orientation="portrait" r:id="rId1"/>
  <headerFooter>
    <oddHeader>&amp;C&amp;"Montserrat SemiBold,Standaard"&amp;12&amp;KFF6600TOEPASSINGSFORMULIER - bedragen invullen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60A13-53FD-472A-999C-0F0AFF2E82EF}">
  <dimension ref="A1:S51"/>
  <sheetViews>
    <sheetView view="pageLayout" topLeftCell="A5" zoomScaleNormal="100" workbookViewId="0">
      <selection activeCell="A28" sqref="A28:H34"/>
    </sheetView>
  </sheetViews>
  <sheetFormatPr defaultColWidth="8.85546875" defaultRowHeight="15.75" x14ac:dyDescent="0.3"/>
  <cols>
    <col min="1" max="1" width="2.42578125" style="1" customWidth="1"/>
    <col min="2" max="2" width="15.7109375" style="1" customWidth="1"/>
    <col min="3" max="5" width="8.85546875" style="1"/>
    <col min="6" max="6" width="9.140625" style="1" customWidth="1"/>
    <col min="7" max="7" width="17.42578125" style="1" customWidth="1"/>
    <col min="8" max="8" width="22.28515625" style="1" customWidth="1"/>
    <col min="9" max="9" width="0.85546875" style="1" customWidth="1"/>
    <col min="10" max="10" width="3" customWidth="1"/>
    <col min="11" max="11" width="29.85546875" style="115" customWidth="1"/>
    <col min="12" max="12" width="1.28515625" customWidth="1"/>
    <col min="13" max="13" width="18.7109375" customWidth="1"/>
    <col min="14" max="14" width="1.28515625" customWidth="1"/>
    <col min="15" max="15" width="17.5703125" customWidth="1"/>
    <col min="16" max="16" width="1.28515625" customWidth="1"/>
    <col min="17" max="17" width="17.5703125" customWidth="1"/>
    <col min="18" max="18" width="3" customWidth="1"/>
    <col min="19" max="19" width="1.28515625" customWidth="1"/>
  </cols>
  <sheetData>
    <row r="1" spans="1:19" ht="22.15" customHeight="1" thickBot="1" x14ac:dyDescent="0.7">
      <c r="A1" s="243" t="s">
        <v>217</v>
      </c>
      <c r="B1" s="243"/>
      <c r="C1" s="243"/>
      <c r="D1" s="243"/>
      <c r="E1" s="243"/>
      <c r="F1" s="243"/>
      <c r="G1" s="243"/>
      <c r="H1" s="243"/>
      <c r="I1" s="37"/>
      <c r="J1" s="362" t="s">
        <v>218</v>
      </c>
      <c r="K1" s="363"/>
      <c r="L1" s="363"/>
      <c r="M1" s="363"/>
      <c r="N1" s="363"/>
      <c r="O1" s="363"/>
      <c r="P1" s="363"/>
      <c r="Q1" s="363"/>
      <c r="R1" s="363"/>
      <c r="S1" s="38"/>
    </row>
    <row r="2" spans="1:19" ht="15" customHeight="1" thickTop="1" x14ac:dyDescent="0.3">
      <c r="A2" s="344" t="s">
        <v>212</v>
      </c>
      <c r="B2" s="373"/>
      <c r="C2" s="373"/>
      <c r="D2" s="373"/>
      <c r="E2" s="373"/>
      <c r="F2" s="373"/>
      <c r="G2" s="373"/>
      <c r="H2" s="373"/>
      <c r="I2" s="7"/>
      <c r="J2" s="344" t="s">
        <v>219</v>
      </c>
      <c r="K2" s="368"/>
      <c r="L2" s="368"/>
      <c r="M2" s="368"/>
      <c r="N2" s="368"/>
      <c r="O2" s="368"/>
      <c r="P2" s="368"/>
      <c r="Q2" s="368"/>
      <c r="R2" s="38"/>
      <c r="S2" s="38"/>
    </row>
    <row r="3" spans="1:19" ht="15" customHeight="1" x14ac:dyDescent="0.25">
      <c r="A3" s="236"/>
      <c r="B3" s="236"/>
      <c r="C3" s="236"/>
      <c r="D3" s="236"/>
      <c r="E3" s="236"/>
      <c r="F3" s="236"/>
      <c r="G3" s="236"/>
      <c r="H3" s="236"/>
      <c r="I3" s="20"/>
      <c r="J3" s="346"/>
      <c r="K3" s="346"/>
      <c r="L3" s="346"/>
      <c r="M3" s="346"/>
      <c r="N3" s="346"/>
      <c r="O3" s="346"/>
      <c r="P3" s="346"/>
      <c r="Q3" s="346"/>
      <c r="R3" s="38"/>
      <c r="S3" s="38"/>
    </row>
    <row r="4" spans="1:19" ht="15" customHeight="1" x14ac:dyDescent="0.25">
      <c r="A4" s="236"/>
      <c r="B4" s="236"/>
      <c r="C4" s="236"/>
      <c r="D4" s="236"/>
      <c r="E4" s="236"/>
      <c r="F4" s="236"/>
      <c r="G4" s="236"/>
      <c r="H4" s="236"/>
      <c r="I4" s="20"/>
      <c r="J4" s="346"/>
      <c r="K4" s="346"/>
      <c r="L4" s="346"/>
      <c r="M4" s="346"/>
      <c r="N4" s="346"/>
      <c r="O4" s="346"/>
      <c r="P4" s="346"/>
      <c r="Q4" s="346"/>
      <c r="R4" s="38"/>
      <c r="S4" s="38"/>
    </row>
    <row r="5" spans="1:19" ht="15" customHeight="1" x14ac:dyDescent="0.25">
      <c r="A5" s="236"/>
      <c r="B5" s="236"/>
      <c r="C5" s="236"/>
      <c r="D5" s="236"/>
      <c r="E5" s="236"/>
      <c r="F5" s="236"/>
      <c r="G5" s="236"/>
      <c r="H5" s="236"/>
      <c r="I5" s="20"/>
      <c r="J5" s="346"/>
      <c r="K5" s="346"/>
      <c r="L5" s="346"/>
      <c r="M5" s="346"/>
      <c r="N5" s="346"/>
      <c r="O5" s="346"/>
      <c r="P5" s="346"/>
      <c r="Q5" s="346"/>
      <c r="R5" s="38"/>
      <c r="S5" s="38"/>
    </row>
    <row r="6" spans="1:19" ht="15" customHeight="1" thickBot="1" x14ac:dyDescent="0.4">
      <c r="A6" s="378" t="s">
        <v>214</v>
      </c>
      <c r="B6" s="379"/>
      <c r="C6" s="379"/>
      <c r="D6" s="379"/>
      <c r="E6" s="379"/>
      <c r="F6" s="379"/>
      <c r="G6" s="380"/>
      <c r="H6" s="380"/>
      <c r="I6" s="20"/>
      <c r="J6" s="340" t="s">
        <v>241</v>
      </c>
      <c r="K6" s="340"/>
      <c r="L6" s="340"/>
      <c r="M6" s="340"/>
      <c r="N6" s="340"/>
      <c r="O6" s="340"/>
      <c r="P6" s="340"/>
      <c r="Q6" s="340"/>
      <c r="R6" s="38"/>
      <c r="S6" s="38"/>
    </row>
    <row r="7" spans="1:19" ht="15" customHeight="1" thickTop="1" x14ac:dyDescent="0.25">
      <c r="A7" s="344" t="s">
        <v>221</v>
      </c>
      <c r="B7" s="374"/>
      <c r="C7" s="374"/>
      <c r="D7" s="374"/>
      <c r="E7" s="374"/>
      <c r="F7" s="374"/>
      <c r="G7" s="374"/>
      <c r="H7" s="374"/>
      <c r="I7" s="20"/>
      <c r="J7" s="38"/>
      <c r="K7" s="107"/>
      <c r="L7" s="38"/>
      <c r="M7" s="38"/>
      <c r="N7" s="38"/>
      <c r="O7" s="38"/>
      <c r="P7" s="38"/>
      <c r="Q7" s="38"/>
      <c r="R7" s="38"/>
      <c r="S7" s="40"/>
    </row>
    <row r="8" spans="1:19" ht="15" customHeight="1" x14ac:dyDescent="0.25">
      <c r="A8" s="375"/>
      <c r="B8" s="375"/>
      <c r="C8" s="375"/>
      <c r="D8" s="375"/>
      <c r="E8" s="375"/>
      <c r="F8" s="375"/>
      <c r="G8" s="375"/>
      <c r="H8" s="375"/>
      <c r="I8" s="21"/>
      <c r="J8" s="41" t="s">
        <v>108</v>
      </c>
      <c r="K8" s="42"/>
      <c r="L8" s="38"/>
      <c r="M8" s="43"/>
      <c r="N8" s="38"/>
      <c r="O8" s="43"/>
      <c r="P8" s="38"/>
      <c r="Q8" s="43"/>
      <c r="R8" s="38"/>
      <c r="S8" s="40"/>
    </row>
    <row r="9" spans="1:19" ht="15" customHeight="1" x14ac:dyDescent="0.3">
      <c r="A9" s="151" t="s">
        <v>213</v>
      </c>
      <c r="B9" s="152"/>
      <c r="C9" s="152"/>
      <c r="D9" s="152"/>
      <c r="E9" s="152"/>
      <c r="F9" s="152"/>
      <c r="G9" s="153"/>
      <c r="H9" s="154"/>
      <c r="I9" s="7"/>
      <c r="J9" s="21" t="s">
        <v>74</v>
      </c>
      <c r="K9" s="116"/>
      <c r="L9" s="38"/>
      <c r="M9" s="130" t="str">
        <f>'2. Formulier bezoldiging'!D10</f>
        <v>Naam 1</v>
      </c>
      <c r="N9" s="38"/>
      <c r="O9" s="130" t="str">
        <f>'2. Formulier bezoldiging'!F10</f>
        <v>Naam 2</v>
      </c>
      <c r="P9" s="38"/>
      <c r="Q9" s="130" t="str">
        <f>'2. Formulier bezoldiging'!H10</f>
        <v>Naam 3</v>
      </c>
      <c r="R9" s="38"/>
      <c r="S9" s="38"/>
    </row>
    <row r="10" spans="1:19" ht="15" customHeight="1" x14ac:dyDescent="0.25">
      <c r="A10" s="381" t="s">
        <v>232</v>
      </c>
      <c r="B10" s="248"/>
      <c r="C10" s="248"/>
      <c r="D10" s="248"/>
      <c r="E10" s="248"/>
      <c r="F10" s="248"/>
      <c r="G10" s="248"/>
      <c r="H10" s="382"/>
      <c r="I10" s="21"/>
      <c r="J10" s="21" t="s">
        <v>202</v>
      </c>
      <c r="K10" s="116"/>
      <c r="L10" s="38"/>
      <c r="M10" t="str">
        <f>'2. Formulier bezoldiging'!D11</f>
        <v>Kies directiefunctie</v>
      </c>
      <c r="N10" s="38"/>
      <c r="O10" t="str">
        <f>'2. Formulier bezoldiging'!F11</f>
        <v>Kies directiefunctie</v>
      </c>
      <c r="P10" s="38"/>
      <c r="Q10" t="str">
        <f>'2. Formulier bezoldiging'!H11</f>
        <v>Kies directiefunctie</v>
      </c>
      <c r="R10" s="38"/>
      <c r="S10" s="38"/>
    </row>
    <row r="11" spans="1:19" ht="15" customHeight="1" x14ac:dyDescent="0.25">
      <c r="A11" s="383"/>
      <c r="B11" s="248"/>
      <c r="C11" s="248"/>
      <c r="D11" s="248"/>
      <c r="E11" s="248"/>
      <c r="F11" s="248"/>
      <c r="G11" s="248"/>
      <c r="H11" s="382"/>
      <c r="I11" s="21"/>
      <c r="J11" s="53" t="s">
        <v>201</v>
      </c>
      <c r="K11" s="116"/>
      <c r="L11" s="38"/>
      <c r="M11">
        <f>'2. Formulier bezoldiging'!D12</f>
        <v>0</v>
      </c>
      <c r="N11" s="38"/>
      <c r="O11">
        <f>'2. Formulier bezoldiging'!F12</f>
        <v>0</v>
      </c>
      <c r="P11" s="38"/>
      <c r="Q11">
        <f>'2. Formulier bezoldiging'!H12</f>
        <v>0</v>
      </c>
      <c r="R11" s="38"/>
      <c r="S11" s="38"/>
    </row>
    <row r="12" spans="1:19" ht="15" customHeight="1" x14ac:dyDescent="0.25">
      <c r="A12" s="383"/>
      <c r="B12" s="248"/>
      <c r="C12" s="248"/>
      <c r="D12" s="248"/>
      <c r="E12" s="248"/>
      <c r="F12" s="248"/>
      <c r="G12" s="248"/>
      <c r="H12" s="382"/>
      <c r="I12" s="21"/>
      <c r="J12" s="21"/>
      <c r="K12" s="116"/>
      <c r="L12" s="38"/>
      <c r="N12" s="38"/>
      <c r="P12" s="38"/>
      <c r="R12" s="38"/>
      <c r="S12" s="40"/>
    </row>
    <row r="13" spans="1:19" ht="15" customHeight="1" x14ac:dyDescent="0.25">
      <c r="A13" s="383"/>
      <c r="B13" s="248"/>
      <c r="C13" s="248"/>
      <c r="D13" s="248"/>
      <c r="E13" s="248"/>
      <c r="F13" s="248"/>
      <c r="G13" s="248"/>
      <c r="H13" s="382"/>
      <c r="I13" s="9"/>
      <c r="J13" s="41" t="s">
        <v>75</v>
      </c>
      <c r="K13" s="42"/>
      <c r="L13" s="38"/>
      <c r="M13" s="43"/>
      <c r="N13" s="38"/>
      <c r="O13" s="43"/>
      <c r="P13" s="38"/>
      <c r="Q13" s="43"/>
      <c r="R13" s="131"/>
      <c r="S13" s="40"/>
    </row>
    <row r="14" spans="1:19" ht="15" customHeight="1" x14ac:dyDescent="0.25">
      <c r="A14" s="383"/>
      <c r="B14" s="248"/>
      <c r="C14" s="248"/>
      <c r="D14" s="248"/>
      <c r="E14" s="248"/>
      <c r="F14" s="248"/>
      <c r="G14" s="248"/>
      <c r="H14" s="382"/>
      <c r="I14" s="9"/>
      <c r="J14" s="21" t="s">
        <v>112</v>
      </c>
      <c r="K14" s="116"/>
      <c r="L14" s="38"/>
      <c r="M14" t="str">
        <f>'2. Formulier bezoldiging'!D15</f>
        <v>Kies type betrekking</v>
      </c>
      <c r="N14" s="38"/>
      <c r="O14" t="str">
        <f>'2. Formulier bezoldiging'!F15</f>
        <v>Kies type betrekking</v>
      </c>
      <c r="P14" s="38"/>
      <c r="Q14" t="str">
        <f>'2. Formulier bezoldiging'!H15</f>
        <v>Kies type betrekking</v>
      </c>
      <c r="R14" s="86"/>
      <c r="S14" s="44"/>
    </row>
    <row r="15" spans="1:19" ht="15" customHeight="1" x14ac:dyDescent="0.25">
      <c r="A15" s="383"/>
      <c r="B15" s="248"/>
      <c r="C15" s="248"/>
      <c r="D15" s="248"/>
      <c r="E15" s="248"/>
      <c r="F15" s="248"/>
      <c r="G15" s="248"/>
      <c r="H15" s="382"/>
      <c r="I15" s="107"/>
      <c r="J15" s="21"/>
      <c r="K15" s="116" t="s">
        <v>208</v>
      </c>
      <c r="L15" s="38"/>
      <c r="M15" t="e">
        <f>'2. Formulier bezoldiging'!D16/'2. Formulier bezoldiging'!D$17</f>
        <v>#DIV/0!</v>
      </c>
      <c r="N15" s="38"/>
      <c r="O15" t="e">
        <f>'2. Formulier bezoldiging'!F16/'2. Formulier bezoldiging'!F$17</f>
        <v>#DIV/0!</v>
      </c>
      <c r="P15" s="38"/>
      <c r="Q15" t="e">
        <f>'2. Formulier bezoldiging'!H16/'2. Formulier bezoldiging'!H$17</f>
        <v>#DIV/0!</v>
      </c>
      <c r="R15" s="86"/>
      <c r="S15" s="45"/>
    </row>
    <row r="16" spans="1:19" ht="15" customHeight="1" x14ac:dyDescent="0.25">
      <c r="A16" s="383"/>
      <c r="B16" s="248"/>
      <c r="C16" s="248"/>
      <c r="D16" s="248"/>
      <c r="E16" s="248"/>
      <c r="F16" s="248"/>
      <c r="G16" s="248"/>
      <c r="H16" s="382"/>
      <c r="I16" s="107"/>
      <c r="J16" s="21"/>
      <c r="K16" s="116" t="s">
        <v>76</v>
      </c>
      <c r="L16" s="131"/>
      <c r="M16" s="5">
        <v>1</v>
      </c>
      <c r="N16" s="131"/>
      <c r="O16" s="5">
        <v>1</v>
      </c>
      <c r="P16" s="131"/>
      <c r="Q16" s="5">
        <v>1</v>
      </c>
      <c r="R16" s="38"/>
      <c r="S16" s="45"/>
    </row>
    <row r="17" spans="1:19" ht="15" customHeight="1" x14ac:dyDescent="0.25">
      <c r="A17" s="383"/>
      <c r="B17" s="248"/>
      <c r="C17" s="248"/>
      <c r="D17" s="248"/>
      <c r="E17" s="248"/>
      <c r="F17" s="248"/>
      <c r="G17" s="248"/>
      <c r="H17" s="382"/>
      <c r="I17" s="107"/>
      <c r="J17" s="38"/>
      <c r="K17" s="107"/>
      <c r="L17" s="38"/>
      <c r="M17" s="38"/>
      <c r="N17" s="38"/>
      <c r="O17" s="38"/>
      <c r="P17" s="38"/>
      <c r="Q17" s="38"/>
      <c r="R17" s="38"/>
      <c r="S17" s="45"/>
    </row>
    <row r="18" spans="1:19" ht="15" customHeight="1" x14ac:dyDescent="0.25">
      <c r="A18" s="383"/>
      <c r="B18" s="248"/>
      <c r="C18" s="248"/>
      <c r="D18" s="248"/>
      <c r="E18" s="248"/>
      <c r="F18" s="248"/>
      <c r="G18" s="248"/>
      <c r="H18" s="382"/>
      <c r="I18" s="21"/>
      <c r="J18" s="41" t="s">
        <v>146</v>
      </c>
      <c r="K18" s="42"/>
      <c r="L18" s="38"/>
      <c r="M18" s="43"/>
      <c r="N18" s="38"/>
      <c r="O18" s="43"/>
      <c r="P18" s="38"/>
      <c r="Q18" s="43"/>
      <c r="R18" s="38"/>
      <c r="S18" s="38"/>
    </row>
    <row r="19" spans="1:19" ht="15" customHeight="1" x14ac:dyDescent="0.3">
      <c r="A19" s="383"/>
      <c r="B19" s="248"/>
      <c r="C19" s="248"/>
      <c r="D19" s="248"/>
      <c r="E19" s="248"/>
      <c r="F19" s="248"/>
      <c r="G19" s="248"/>
      <c r="H19" s="382"/>
      <c r="I19" s="7"/>
      <c r="J19" s="155" t="s">
        <v>154</v>
      </c>
      <c r="K19" s="116"/>
      <c r="L19" s="38"/>
      <c r="M19" s="108"/>
      <c r="N19" s="38"/>
      <c r="O19" s="108"/>
      <c r="P19" s="38"/>
      <c r="Q19" s="108"/>
      <c r="R19" s="38"/>
      <c r="S19" s="45"/>
    </row>
    <row r="20" spans="1:19" ht="15" customHeight="1" x14ac:dyDescent="0.25">
      <c r="A20" s="384"/>
      <c r="B20" s="385"/>
      <c r="C20" s="385"/>
      <c r="D20" s="385"/>
      <c r="E20" s="385"/>
      <c r="F20" s="385"/>
      <c r="G20" s="385"/>
      <c r="H20" s="386"/>
      <c r="I20" s="107"/>
      <c r="J20" s="38"/>
      <c r="K20" s="116" t="s">
        <v>77</v>
      </c>
      <c r="L20" s="39"/>
      <c r="M20" s="148" t="e">
        <f>'2. Formulier bezoldiging'!D25/'2. Formulier bezoldiging'!D$17/('2. Formulier bezoldiging'!D$21/12)</f>
        <v>#DIV/0!</v>
      </c>
      <c r="N20" s="39"/>
      <c r="O20" s="148" t="e">
        <f>'2. Formulier bezoldiging'!F25/'2. Formulier bezoldiging'!F$17/('2. Formulier bezoldiging'!F$21/12)</f>
        <v>#DIV/0!</v>
      </c>
      <c r="P20" s="39"/>
      <c r="Q20" s="148" t="e">
        <f>'2. Formulier bezoldiging'!H25/'2. Formulier bezoldiging'!H$17/('2. Formulier bezoldiging'!H$21/12)</f>
        <v>#DIV/0!</v>
      </c>
      <c r="R20" s="38"/>
      <c r="S20" s="45"/>
    </row>
    <row r="21" spans="1:19" ht="15" customHeight="1" x14ac:dyDescent="0.25">
      <c r="A21" s="107"/>
      <c r="B21" s="107"/>
      <c r="C21" s="107"/>
      <c r="D21" s="107"/>
      <c r="E21" s="107"/>
      <c r="F21" s="107"/>
      <c r="G21" s="107"/>
      <c r="H21" s="107"/>
      <c r="I21" s="107"/>
      <c r="J21" s="38"/>
      <c r="K21" s="116" t="s">
        <v>78</v>
      </c>
      <c r="L21" s="39"/>
      <c r="M21" s="148" t="e">
        <f>'2. Formulier bezoldiging'!D26/'2. Formulier bezoldiging'!D$17/('2. Formulier bezoldiging'!D$21/12)</f>
        <v>#DIV/0!</v>
      </c>
      <c r="N21" s="39"/>
      <c r="O21" s="148" t="e">
        <f>'2. Formulier bezoldiging'!F26/'2. Formulier bezoldiging'!F$17/('2. Formulier bezoldiging'!F$21/12)</f>
        <v>#DIV/0!</v>
      </c>
      <c r="P21" s="39"/>
      <c r="Q21" s="148" t="e">
        <f>'2. Formulier bezoldiging'!H26/'2. Formulier bezoldiging'!H$17/('2. Formulier bezoldiging'!H$21/12)</f>
        <v>#DIV/0!</v>
      </c>
      <c r="R21" s="39"/>
      <c r="S21" s="45"/>
    </row>
    <row r="22" spans="1:19" ht="15" customHeight="1" thickBot="1" x14ac:dyDescent="0.4">
      <c r="A22" s="378" t="s">
        <v>215</v>
      </c>
      <c r="B22" s="379"/>
      <c r="C22" s="379"/>
      <c r="D22" s="379"/>
      <c r="E22" s="379"/>
      <c r="F22" s="379"/>
      <c r="G22" s="380"/>
      <c r="H22" s="380"/>
      <c r="I22" s="107"/>
      <c r="J22" s="38"/>
      <c r="K22" s="132" t="s">
        <v>79</v>
      </c>
      <c r="L22" s="133"/>
      <c r="M22" s="149" t="e">
        <f>'2. Formulier bezoldiging'!D27/'2. Formulier bezoldiging'!D$17/('2. Formulier bezoldiging'!D$21/12)</f>
        <v>#DIV/0!</v>
      </c>
      <c r="N22" s="133"/>
      <c r="O22" s="149" t="e">
        <f>'2. Formulier bezoldiging'!F27/'2. Formulier bezoldiging'!F$17/('2. Formulier bezoldiging'!F$21/12)</f>
        <v>#DIV/0!</v>
      </c>
      <c r="P22" s="133"/>
      <c r="Q22" s="149" t="e">
        <f>'2. Formulier bezoldiging'!H27/'2. Formulier bezoldiging'!H$17/('2. Formulier bezoldiging'!H$21/12)</f>
        <v>#DIV/0!</v>
      </c>
      <c r="R22" s="39"/>
      <c r="S22" s="45"/>
    </row>
    <row r="23" spans="1:19" ht="15" customHeight="1" thickTop="1" x14ac:dyDescent="0.25">
      <c r="A23" s="344" t="s">
        <v>230</v>
      </c>
      <c r="B23" s="369"/>
      <c r="C23" s="369"/>
      <c r="D23" s="369"/>
      <c r="E23" s="369"/>
      <c r="F23" s="369"/>
      <c r="G23" s="369"/>
      <c r="H23" s="369"/>
      <c r="I23" s="107"/>
      <c r="J23" s="38"/>
      <c r="K23" s="116" t="s">
        <v>80</v>
      </c>
      <c r="L23" s="39"/>
      <c r="M23" s="134">
        <f>'2. Formulier bezoldiging'!D28</f>
        <v>0</v>
      </c>
      <c r="N23" s="39"/>
      <c r="O23" s="134">
        <f>'2. Formulier bezoldiging'!F28</f>
        <v>0</v>
      </c>
      <c r="P23" s="39"/>
      <c r="Q23" s="134">
        <f>'2. Formulier bezoldiging'!H28</f>
        <v>0</v>
      </c>
      <c r="R23" s="39"/>
      <c r="S23" s="39"/>
    </row>
    <row r="24" spans="1:19" ht="15" customHeight="1" x14ac:dyDescent="0.25">
      <c r="A24" s="200"/>
      <c r="B24" s="200"/>
      <c r="C24" s="200"/>
      <c r="D24" s="200"/>
      <c r="E24" s="200"/>
      <c r="F24" s="200"/>
      <c r="G24" s="200"/>
      <c r="H24" s="200"/>
      <c r="I24" s="107"/>
      <c r="J24" s="38"/>
      <c r="K24" s="348" t="s">
        <v>81</v>
      </c>
      <c r="L24" s="39"/>
      <c r="M24" s="129"/>
      <c r="N24" s="39"/>
      <c r="O24" s="129"/>
      <c r="P24" s="39"/>
      <c r="Q24" s="129"/>
      <c r="R24" s="39"/>
      <c r="S24" s="39"/>
    </row>
    <row r="25" spans="1:19" ht="15" customHeight="1" x14ac:dyDescent="0.25">
      <c r="A25" s="200"/>
      <c r="B25" s="200"/>
      <c r="C25" s="200"/>
      <c r="D25" s="200"/>
      <c r="E25" s="200"/>
      <c r="F25" s="200"/>
      <c r="G25" s="200"/>
      <c r="H25" s="200"/>
      <c r="I25" s="107"/>
      <c r="J25" s="38"/>
      <c r="K25" s="372"/>
      <c r="L25" s="39"/>
      <c r="M25" s="134">
        <f>'2. Formulier bezoldiging'!D29</f>
        <v>0</v>
      </c>
      <c r="N25" s="39"/>
      <c r="O25" s="134">
        <f>'2. Formulier bezoldiging'!F29</f>
        <v>0</v>
      </c>
      <c r="P25" s="39"/>
      <c r="Q25" s="134">
        <f>'2. Formulier bezoldiging'!H29</f>
        <v>0</v>
      </c>
      <c r="R25" s="39"/>
      <c r="S25" s="39"/>
    </row>
    <row r="26" spans="1:19" ht="15" customHeight="1" x14ac:dyDescent="0.25">
      <c r="A26" s="200"/>
      <c r="B26" s="200"/>
      <c r="C26" s="200"/>
      <c r="D26" s="200"/>
      <c r="E26" s="200"/>
      <c r="F26" s="200"/>
      <c r="G26" s="200"/>
      <c r="H26" s="200"/>
      <c r="I26" s="107"/>
      <c r="J26" s="156" t="s">
        <v>87</v>
      </c>
      <c r="K26" s="135"/>
      <c r="L26" s="39"/>
      <c r="M26" s="136" t="e">
        <f>SUM(M20:M25)</f>
        <v>#DIV/0!</v>
      </c>
      <c r="N26" s="137"/>
      <c r="O26" s="136" t="e">
        <f>SUM(O20:O25)</f>
        <v>#DIV/0!</v>
      </c>
      <c r="P26" s="137"/>
      <c r="Q26" s="136" t="e">
        <f>SUM(Q20:Q25)</f>
        <v>#DIV/0!</v>
      </c>
      <c r="R26" s="39"/>
      <c r="S26" s="45"/>
    </row>
    <row r="27" spans="1:19" ht="15" customHeight="1" x14ac:dyDescent="0.25">
      <c r="A27" s="200"/>
      <c r="B27" s="200"/>
      <c r="C27" s="200"/>
      <c r="D27" s="200"/>
      <c r="E27" s="200"/>
      <c r="F27" s="200"/>
      <c r="G27" s="200"/>
      <c r="H27" s="200"/>
      <c r="I27" s="107"/>
      <c r="J27" s="38"/>
      <c r="K27" s="116"/>
      <c r="L27" s="39"/>
      <c r="M27" s="39"/>
      <c r="N27" s="39"/>
      <c r="O27" s="39"/>
      <c r="P27" s="39"/>
      <c r="Q27" s="39"/>
      <c r="R27" s="39"/>
      <c r="S27" s="45"/>
    </row>
    <row r="28" spans="1:19" ht="15" customHeight="1" x14ac:dyDescent="0.25">
      <c r="A28" s="370" t="s">
        <v>223</v>
      </c>
      <c r="B28" s="371"/>
      <c r="C28" s="371"/>
      <c r="D28" s="371"/>
      <c r="E28" s="371"/>
      <c r="F28" s="371"/>
      <c r="G28" s="371"/>
      <c r="H28" s="371"/>
      <c r="I28" s="107"/>
      <c r="J28" s="41" t="s">
        <v>210</v>
      </c>
      <c r="K28" s="42"/>
      <c r="L28" s="38"/>
      <c r="M28" s="43"/>
      <c r="N28" s="38"/>
      <c r="O28" s="43"/>
      <c r="P28" s="38"/>
      <c r="Q28" s="43"/>
      <c r="R28" s="39"/>
      <c r="S28" s="45"/>
    </row>
    <row r="29" spans="1:19" ht="15" customHeight="1" x14ac:dyDescent="0.25">
      <c r="A29" s="371"/>
      <c r="B29" s="371"/>
      <c r="C29" s="371"/>
      <c r="D29" s="371"/>
      <c r="E29" s="371"/>
      <c r="F29" s="371"/>
      <c r="G29" s="371"/>
      <c r="H29" s="371"/>
      <c r="I29" s="107"/>
      <c r="J29" s="38"/>
      <c r="K29" s="376" t="s">
        <v>82</v>
      </c>
      <c r="L29" s="39"/>
      <c r="M29" s="138"/>
      <c r="N29" s="39"/>
      <c r="O29" s="138"/>
      <c r="P29" s="39"/>
      <c r="Q29" s="138"/>
      <c r="R29" s="39"/>
      <c r="S29" s="45"/>
    </row>
    <row r="30" spans="1:19" ht="15" customHeight="1" x14ac:dyDescent="0.25">
      <c r="A30" s="371"/>
      <c r="B30" s="371"/>
      <c r="C30" s="371"/>
      <c r="D30" s="371"/>
      <c r="E30" s="371"/>
      <c r="F30" s="371"/>
      <c r="G30" s="371"/>
      <c r="H30" s="371"/>
      <c r="I30" s="107"/>
      <c r="J30" s="38"/>
      <c r="K30" s="377"/>
      <c r="L30" s="39"/>
      <c r="M30" s="148">
        <f>'2. Formulier bezoldiging'!D33</f>
        <v>0</v>
      </c>
      <c r="N30" s="39"/>
      <c r="O30" s="148">
        <f>'2. Formulier bezoldiging'!F33</f>
        <v>0</v>
      </c>
      <c r="P30" s="39"/>
      <c r="Q30" s="148">
        <f>'2. Formulier bezoldiging'!H33</f>
        <v>0</v>
      </c>
      <c r="R30" s="39"/>
      <c r="S30" s="45"/>
    </row>
    <row r="31" spans="1:19" ht="15" customHeight="1" x14ac:dyDescent="0.25">
      <c r="A31" s="371"/>
      <c r="B31" s="371"/>
      <c r="C31" s="371"/>
      <c r="D31" s="371"/>
      <c r="E31" s="371"/>
      <c r="F31" s="371"/>
      <c r="G31" s="371"/>
      <c r="H31" s="371"/>
      <c r="I31" s="107"/>
      <c r="J31" s="38"/>
      <c r="K31" s="21" t="s">
        <v>84</v>
      </c>
      <c r="L31" s="39"/>
      <c r="M31" s="141" t="e">
        <f>'2. Formulier bezoldiging'!D34/'2. Formulier bezoldiging'!D$17/('2. Formulier bezoldiging'!D$21/12)</f>
        <v>#DIV/0!</v>
      </c>
      <c r="N31" s="39"/>
      <c r="O31" s="141" t="e">
        <f>'2. Formulier bezoldiging'!F34/'2. Formulier bezoldiging'!F$17/('2. Formulier bezoldiging'!F$21/12)</f>
        <v>#DIV/0!</v>
      </c>
      <c r="P31" s="39"/>
      <c r="Q31" s="141" t="e">
        <f>'2. Formulier bezoldiging'!H34/'2. Formulier bezoldiging'!H$17/('2. Formulier bezoldiging'!H$21/12)</f>
        <v>#DIV/0!</v>
      </c>
      <c r="R31" s="39"/>
      <c r="S31" s="39"/>
    </row>
    <row r="32" spans="1:19" ht="15" customHeight="1" x14ac:dyDescent="0.25">
      <c r="A32" s="371"/>
      <c r="B32" s="371"/>
      <c r="C32" s="371"/>
      <c r="D32" s="371"/>
      <c r="E32" s="371"/>
      <c r="F32" s="371"/>
      <c r="G32" s="371"/>
      <c r="H32" s="371"/>
      <c r="I32" s="17"/>
      <c r="J32" s="38"/>
      <c r="K32" s="116" t="s">
        <v>83</v>
      </c>
      <c r="L32" s="39"/>
      <c r="M32" s="148">
        <f>'2. Formulier bezoldiging'!D35</f>
        <v>0</v>
      </c>
      <c r="N32" s="39"/>
      <c r="O32" s="148">
        <f>'2. Formulier bezoldiging'!F35</f>
        <v>0</v>
      </c>
      <c r="P32" s="39"/>
      <c r="Q32" s="148">
        <f>'2. Formulier bezoldiging'!H35</f>
        <v>0</v>
      </c>
      <c r="R32" s="39"/>
      <c r="S32" s="38"/>
    </row>
    <row r="33" spans="1:19" ht="15" customHeight="1" x14ac:dyDescent="0.25">
      <c r="A33" s="371"/>
      <c r="B33" s="371"/>
      <c r="C33" s="371"/>
      <c r="D33" s="371"/>
      <c r="E33" s="371"/>
      <c r="F33" s="371"/>
      <c r="G33" s="371"/>
      <c r="H33" s="371"/>
      <c r="I33" s="9"/>
      <c r="J33" s="38"/>
      <c r="K33" s="116" t="s">
        <v>85</v>
      </c>
      <c r="L33" s="39"/>
      <c r="M33" s="148">
        <f>'2. Formulier bezoldiging'!D36</f>
        <v>0</v>
      </c>
      <c r="N33" s="39"/>
      <c r="O33" s="148">
        <f>'2. Formulier bezoldiging'!F36</f>
        <v>0</v>
      </c>
      <c r="P33" s="39"/>
      <c r="Q33" s="148">
        <f>'2. Formulier bezoldiging'!H36</f>
        <v>0</v>
      </c>
      <c r="R33" s="39"/>
      <c r="S33" s="38"/>
    </row>
    <row r="34" spans="1:19" ht="15" customHeight="1" x14ac:dyDescent="0.25">
      <c r="A34" s="371"/>
      <c r="B34" s="371"/>
      <c r="C34" s="371"/>
      <c r="D34" s="371"/>
      <c r="E34" s="371"/>
      <c r="F34" s="371"/>
      <c r="G34" s="371"/>
      <c r="H34" s="371"/>
      <c r="I34" s="9"/>
      <c r="J34" s="38"/>
      <c r="K34" s="55" t="s">
        <v>211</v>
      </c>
      <c r="L34" s="39"/>
      <c r="M34" s="148">
        <f>'2. Formulier bezoldiging'!D37</f>
        <v>0</v>
      </c>
      <c r="N34" s="39"/>
      <c r="O34" s="148">
        <f>'2. Formulier bezoldiging'!F37</f>
        <v>0</v>
      </c>
      <c r="P34" s="39"/>
      <c r="Q34" s="148">
        <f>'2. Formulier bezoldiging'!H37</f>
        <v>0</v>
      </c>
      <c r="R34" s="39"/>
      <c r="S34" s="39"/>
    </row>
    <row r="35" spans="1:19" ht="15" customHeight="1" x14ac:dyDescent="0.3">
      <c r="A35" s="125" t="s">
        <v>209</v>
      </c>
      <c r="B35" s="126"/>
      <c r="C35" s="126"/>
      <c r="D35" s="126"/>
      <c r="E35" s="126"/>
      <c r="F35" s="126"/>
      <c r="G35" s="127"/>
      <c r="H35" s="128"/>
      <c r="I35" s="7"/>
      <c r="J35" s="156" t="s">
        <v>86</v>
      </c>
      <c r="K35" s="47"/>
      <c r="L35" s="39"/>
      <c r="M35" s="136" t="e">
        <f>SUM(M26:M34)</f>
        <v>#DIV/0!</v>
      </c>
      <c r="N35" s="39"/>
      <c r="O35" s="136" t="e">
        <f>SUM(O26:O34)</f>
        <v>#DIV/0!</v>
      </c>
      <c r="P35" s="39"/>
      <c r="Q35" s="136" t="e">
        <f>SUM(Q26:Q34)</f>
        <v>#DIV/0!</v>
      </c>
      <c r="R35" s="39"/>
      <c r="S35" s="39"/>
    </row>
    <row r="36" spans="1:19" ht="15" customHeight="1" x14ac:dyDescent="0.25">
      <c r="A36" s="353" t="s">
        <v>231</v>
      </c>
      <c r="B36" s="354"/>
      <c r="C36" s="354"/>
      <c r="D36" s="354"/>
      <c r="E36" s="354"/>
      <c r="F36" s="354"/>
      <c r="G36" s="354"/>
      <c r="H36" s="355"/>
      <c r="I36" s="9"/>
      <c r="J36" s="38"/>
      <c r="K36" s="107"/>
      <c r="L36" s="38"/>
      <c r="M36" s="38"/>
      <c r="N36" s="38"/>
      <c r="O36" s="38"/>
      <c r="P36" s="38"/>
      <c r="Q36" s="38"/>
      <c r="R36" s="38"/>
      <c r="S36" s="38"/>
    </row>
    <row r="37" spans="1:19" ht="15" customHeight="1" x14ac:dyDescent="0.3">
      <c r="A37" s="356"/>
      <c r="B37" s="357"/>
      <c r="C37" s="357"/>
      <c r="D37" s="357"/>
      <c r="E37" s="357"/>
      <c r="F37" s="357"/>
      <c r="G37" s="357"/>
      <c r="H37" s="358"/>
      <c r="I37" s="9"/>
      <c r="J37" s="57" t="s">
        <v>173</v>
      </c>
      <c r="K37" s="58"/>
      <c r="L37" s="58"/>
      <c r="M37" s="58"/>
      <c r="N37" s="58"/>
      <c r="O37" s="58"/>
      <c r="P37" s="58"/>
      <c r="Q37" s="58"/>
      <c r="R37" s="58"/>
      <c r="S37" s="38"/>
    </row>
    <row r="38" spans="1:19" ht="15" customHeight="1" x14ac:dyDescent="0.3">
      <c r="A38" s="356"/>
      <c r="B38" s="357"/>
      <c r="C38" s="357"/>
      <c r="D38" s="357"/>
      <c r="E38" s="357"/>
      <c r="F38" s="357"/>
      <c r="G38" s="357"/>
      <c r="H38" s="358"/>
      <c r="I38" s="7"/>
      <c r="J38" s="102" t="s">
        <v>187</v>
      </c>
      <c r="K38" s="103"/>
      <c r="L38" s="103"/>
      <c r="M38" s="103">
        <f>BSD</f>
        <v>0</v>
      </c>
      <c r="N38" s="103"/>
      <c r="O38" s="103"/>
      <c r="P38" s="103"/>
      <c r="Q38" s="103"/>
      <c r="R38" s="104"/>
      <c r="S38" s="39"/>
    </row>
    <row r="39" spans="1:19" ht="15" customHeight="1" x14ac:dyDescent="0.3">
      <c r="A39" s="356"/>
      <c r="B39" s="357"/>
      <c r="C39" s="357"/>
      <c r="D39" s="357"/>
      <c r="E39" s="357"/>
      <c r="F39" s="357"/>
      <c r="G39" s="357"/>
      <c r="H39" s="358"/>
      <c r="I39" s="7"/>
      <c r="J39" s="364" t="s">
        <v>128</v>
      </c>
      <c r="K39" s="365"/>
      <c r="L39" s="365"/>
      <c r="M39" s="111">
        <f>BSDvz</f>
        <v>0</v>
      </c>
      <c r="N39" s="111"/>
      <c r="O39" s="109" t="str">
        <f>'1. Formulier score'!CB17</f>
        <v>(Rekenfactor %)</v>
      </c>
      <c r="P39" s="109"/>
      <c r="Q39" s="109" t="str">
        <f>'1. Formulier score'!CC17</f>
        <v>Functiegroep C (0-280)</v>
      </c>
      <c r="R39" s="113"/>
      <c r="S39" s="38"/>
    </row>
    <row r="40" spans="1:19" ht="15" customHeight="1" x14ac:dyDescent="0.3">
      <c r="A40" s="356"/>
      <c r="B40" s="357"/>
      <c r="C40" s="357"/>
      <c r="D40" s="357"/>
      <c r="E40" s="357"/>
      <c r="F40" s="357"/>
      <c r="G40" s="357"/>
      <c r="H40" s="358"/>
      <c r="I40" s="7"/>
      <c r="J40" s="366"/>
      <c r="K40" s="367"/>
      <c r="L40" s="367"/>
      <c r="M40" s="112"/>
      <c r="N40" s="112"/>
      <c r="O40" s="110"/>
      <c r="P40" s="110"/>
      <c r="Q40" s="110"/>
      <c r="R40" s="114"/>
      <c r="S40" s="38"/>
    </row>
    <row r="41" spans="1:19" ht="15" customHeight="1" x14ac:dyDescent="0.3">
      <c r="A41" s="356"/>
      <c r="B41" s="357"/>
      <c r="C41" s="357"/>
      <c r="D41" s="357"/>
      <c r="E41" s="357"/>
      <c r="F41" s="357"/>
      <c r="G41" s="357"/>
      <c r="H41" s="358"/>
      <c r="I41" s="7"/>
      <c r="J41" s="94"/>
      <c r="K41" s="95" t="s">
        <v>120</v>
      </c>
      <c r="L41" s="95"/>
      <c r="M41" s="95"/>
      <c r="N41" s="95"/>
      <c r="O41" s="96">
        <f>'1. Formulier score'!CB19</f>
        <v>81739</v>
      </c>
      <c r="P41" s="96"/>
      <c r="Q41" s="95"/>
      <c r="R41" s="97"/>
      <c r="S41" s="38"/>
    </row>
    <row r="42" spans="1:19" ht="15" customHeight="1" x14ac:dyDescent="0.3">
      <c r="A42" s="356"/>
      <c r="B42" s="357"/>
      <c r="C42" s="357"/>
      <c r="D42" s="357"/>
      <c r="E42" s="357"/>
      <c r="F42" s="357"/>
      <c r="G42" s="357"/>
      <c r="H42" s="358"/>
      <c r="I42" s="7"/>
      <c r="J42" s="98"/>
      <c r="K42" s="99" t="s">
        <v>121</v>
      </c>
      <c r="L42" s="99"/>
      <c r="M42" s="99"/>
      <c r="N42" s="99"/>
      <c r="O42" s="100">
        <f>'1. Formulier score'!CB20</f>
        <v>101356</v>
      </c>
      <c r="P42" s="100"/>
      <c r="Q42" s="99"/>
      <c r="R42" s="101"/>
      <c r="S42" s="38"/>
    </row>
    <row r="43" spans="1:19" ht="15" customHeight="1" x14ac:dyDescent="0.3">
      <c r="A43" s="356"/>
      <c r="B43" s="357"/>
      <c r="C43" s="357"/>
      <c r="D43" s="357"/>
      <c r="E43" s="357"/>
      <c r="F43" s="357"/>
      <c r="G43" s="357"/>
      <c r="H43" s="358"/>
      <c r="I43" s="7"/>
      <c r="J43" s="93" t="s">
        <v>101</v>
      </c>
      <c r="K43" s="56"/>
      <c r="L43" s="56"/>
      <c r="M43" s="56">
        <f>BSDcol</f>
        <v>0</v>
      </c>
      <c r="N43" s="56"/>
      <c r="O43" s="105" t="str">
        <f>'1. Formulier score'!CB21</f>
        <v>(Rekenfactor %)</v>
      </c>
      <c r="P43" s="105"/>
      <c r="Q43" s="105" t="str">
        <f>'1. Formulier score'!CC21</f>
        <v>Functiegroep C (0-280)</v>
      </c>
      <c r="R43" s="106"/>
      <c r="S43" s="38"/>
    </row>
    <row r="44" spans="1:19" ht="15" customHeight="1" x14ac:dyDescent="0.3">
      <c r="A44" s="356"/>
      <c r="B44" s="357"/>
      <c r="C44" s="357"/>
      <c r="D44" s="357"/>
      <c r="E44" s="357"/>
      <c r="F44" s="357"/>
      <c r="G44" s="357"/>
      <c r="H44" s="358"/>
      <c r="I44" s="7"/>
      <c r="J44" s="94"/>
      <c r="K44" s="95" t="s">
        <v>120</v>
      </c>
      <c r="L44" s="95"/>
      <c r="M44" s="95"/>
      <c r="N44" s="95"/>
      <c r="O44" s="96">
        <f>'1. Formulier score'!CB22</f>
        <v>81739</v>
      </c>
      <c r="P44" s="96"/>
      <c r="Q44" s="95"/>
      <c r="R44" s="97"/>
      <c r="S44" s="38"/>
    </row>
    <row r="45" spans="1:19" ht="15" customHeight="1" x14ac:dyDescent="0.3">
      <c r="A45" s="356"/>
      <c r="B45" s="357"/>
      <c r="C45" s="357"/>
      <c r="D45" s="357"/>
      <c r="E45" s="357"/>
      <c r="F45" s="357"/>
      <c r="G45" s="357"/>
      <c r="H45" s="358"/>
      <c r="I45" s="7"/>
      <c r="J45" s="98"/>
      <c r="K45" s="99" t="s">
        <v>121</v>
      </c>
      <c r="L45" s="99"/>
      <c r="M45" s="99"/>
      <c r="N45" s="99"/>
      <c r="O45" s="100">
        <f>'1. Formulier score'!CB23</f>
        <v>101356</v>
      </c>
      <c r="P45" s="100"/>
      <c r="Q45" s="99"/>
      <c r="R45" s="101"/>
      <c r="S45" s="38"/>
    </row>
    <row r="46" spans="1:19" ht="14.45" customHeight="1" x14ac:dyDescent="0.3">
      <c r="A46" s="356"/>
      <c r="B46" s="357"/>
      <c r="C46" s="357"/>
      <c r="D46" s="357"/>
      <c r="E46" s="357"/>
      <c r="F46" s="357"/>
      <c r="G46" s="357"/>
      <c r="H46" s="358"/>
      <c r="I46" s="7"/>
      <c r="J46" s="38"/>
      <c r="K46" s="107"/>
      <c r="L46" s="38"/>
      <c r="M46" s="38"/>
      <c r="N46" s="38"/>
      <c r="O46" s="38"/>
      <c r="P46" s="38"/>
      <c r="Q46" s="38"/>
      <c r="R46" s="38"/>
      <c r="S46" s="38"/>
    </row>
    <row r="47" spans="1:19" x14ac:dyDescent="0.3">
      <c r="A47" s="356"/>
      <c r="B47" s="357"/>
      <c r="C47" s="357"/>
      <c r="D47" s="357"/>
      <c r="E47" s="357"/>
      <c r="F47" s="357"/>
      <c r="G47" s="357"/>
      <c r="H47" s="358"/>
      <c r="I47" s="7"/>
      <c r="J47" s="38"/>
      <c r="K47" s="107"/>
      <c r="L47" s="38"/>
      <c r="M47" s="38"/>
      <c r="N47" s="38"/>
      <c r="O47" s="38"/>
      <c r="P47" s="38"/>
      <c r="Q47" s="38"/>
      <c r="R47" s="38"/>
      <c r="S47" s="38"/>
    </row>
    <row r="48" spans="1:19" x14ac:dyDescent="0.3">
      <c r="A48" s="359"/>
      <c r="B48" s="360"/>
      <c r="C48" s="360"/>
      <c r="D48" s="360"/>
      <c r="E48" s="360"/>
      <c r="F48" s="360"/>
      <c r="G48" s="360"/>
      <c r="H48" s="361"/>
      <c r="I48" s="7"/>
      <c r="J48" s="38"/>
      <c r="K48" s="107"/>
      <c r="L48" s="38"/>
      <c r="M48" s="38"/>
      <c r="N48" s="38"/>
      <c r="O48" s="38"/>
      <c r="P48" s="38"/>
      <c r="Q48" s="38"/>
      <c r="R48" s="38"/>
      <c r="S48" s="38"/>
    </row>
    <row r="49" spans="1:19" x14ac:dyDescent="0.3">
      <c r="A49" s="7"/>
      <c r="B49" s="7"/>
      <c r="C49" s="7"/>
      <c r="D49" s="7"/>
      <c r="E49" s="7"/>
      <c r="F49" s="7"/>
      <c r="G49" s="7"/>
      <c r="H49" s="7"/>
      <c r="I49" s="7"/>
      <c r="J49" s="38"/>
      <c r="K49" s="107"/>
      <c r="L49" s="38"/>
      <c r="M49" s="38"/>
      <c r="N49" s="38"/>
      <c r="O49" s="38"/>
      <c r="P49" s="38"/>
      <c r="Q49" s="38"/>
      <c r="R49" s="38"/>
      <c r="S49" s="38"/>
    </row>
    <row r="50" spans="1:19" x14ac:dyDescent="0.3">
      <c r="A50" s="7"/>
      <c r="B50" s="7"/>
      <c r="C50" s="7"/>
      <c r="D50" s="7"/>
      <c r="E50" s="7"/>
      <c r="F50" s="7"/>
      <c r="G50" s="7"/>
      <c r="H50" s="7"/>
      <c r="I50" s="7"/>
      <c r="J50" s="38"/>
      <c r="K50" s="107"/>
      <c r="L50" s="38"/>
      <c r="M50" s="38"/>
      <c r="N50" s="38"/>
      <c r="O50" s="38"/>
      <c r="P50" s="38"/>
      <c r="Q50" s="38"/>
      <c r="R50" s="38"/>
      <c r="S50" s="38"/>
    </row>
    <row r="51" spans="1:19" x14ac:dyDescent="0.3">
      <c r="A51" s="7"/>
      <c r="B51" s="7"/>
      <c r="C51" s="7"/>
      <c r="D51" s="7"/>
      <c r="E51" s="7"/>
      <c r="F51" s="7"/>
      <c r="G51" s="7"/>
      <c r="H51" s="7"/>
      <c r="I51" s="7"/>
      <c r="J51" s="38"/>
      <c r="K51" s="107"/>
      <c r="L51" s="38"/>
      <c r="M51" s="38"/>
      <c r="N51" s="38"/>
      <c r="O51" s="38"/>
      <c r="P51" s="38"/>
      <c r="Q51" s="38"/>
      <c r="R51" s="38"/>
      <c r="S51" s="38"/>
    </row>
  </sheetData>
  <sheetProtection algorithmName="SHA-512" hashValue="ND7sA68MAas46sl+oJFSMo5wjfNV2UN3M3vWXLUKCCEQZLayvCtwcfUAEEXz5207AyIBjsOOgZj/6XRqx3QYWw==" saltValue="Gn4GZ6kGnrY/p+p6r2QCrw==" spinCount="100000" sheet="1" formatCells="0" formatColumns="0" formatRows="0" insertColumns="0" insertRows="0" deleteColumns="0" deleteRows="0"/>
  <mergeCells count="15">
    <mergeCell ref="A36:H48"/>
    <mergeCell ref="J1:R1"/>
    <mergeCell ref="J39:L40"/>
    <mergeCell ref="J2:Q5"/>
    <mergeCell ref="A23:H27"/>
    <mergeCell ref="A28:H34"/>
    <mergeCell ref="K24:K25"/>
    <mergeCell ref="A2:H5"/>
    <mergeCell ref="A7:H8"/>
    <mergeCell ref="K29:K30"/>
    <mergeCell ref="J6:Q6"/>
    <mergeCell ref="A1:H1"/>
    <mergeCell ref="A6:H6"/>
    <mergeCell ref="A22:H22"/>
    <mergeCell ref="A10:H20"/>
  </mergeCells>
  <dataValidations count="3">
    <dataValidation type="list" allowBlank="1" showInputMessage="1" showErrorMessage="1" sqref="R7:S7 L10" xr:uid="{670B964A-6771-4DDC-A75A-1A56E65DCDE8}">
      <formula1>Directiefunctie</formula1>
    </dataValidation>
    <dataValidation type="list" allowBlank="1" showInputMessage="1" showErrorMessage="1" sqref="R11:S11 L14" xr:uid="{2061E72E-C32A-4EAD-9ED4-6EDC7F0F7F05}">
      <formula1>Dienstverband</formula1>
    </dataValidation>
    <dataValidation type="decimal" showInputMessage="1" showErrorMessage="1" sqref="R13:S13 L16 N16 P16" xr:uid="{1B892CD9-FBA1-444D-8532-90A7ADF362F9}">
      <formula1>0</formula1>
      <formula2>1</formula2>
    </dataValidation>
  </dataValidations>
  <pageMargins left="0.39370078740157483" right="0.39370078740157483" top="0.74803149606299213" bottom="0.35433070866141736" header="0.31496062992125984" footer="0.31496062992125984"/>
  <pageSetup paperSize="9" orientation="portrait" r:id="rId1"/>
  <headerFooter>
    <oddHeader>&amp;C&amp;"Montserrat SemiBold,Standaard"&amp;12&amp;KFF6600TOEPASSINGSFORMULIER - de toelichting schrijven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F436-7681-4517-AECF-D19F2E30B1D7}">
  <dimension ref="A1:V36"/>
  <sheetViews>
    <sheetView workbookViewId="0">
      <selection activeCell="I29" sqref="I29"/>
    </sheetView>
  </sheetViews>
  <sheetFormatPr defaultRowHeight="15" x14ac:dyDescent="0.25"/>
  <cols>
    <col min="1" max="2" width="22.28515625" bestFit="1" customWidth="1"/>
    <col min="3" max="4" width="22.28515625" customWidth="1"/>
    <col min="5" max="5" width="31.28515625" bestFit="1" customWidth="1"/>
    <col min="6" max="6" width="30.42578125" bestFit="1" customWidth="1"/>
    <col min="7" max="7" width="31" bestFit="1" customWidth="1"/>
    <col min="8" max="8" width="26" bestFit="1" customWidth="1"/>
    <col min="9" max="9" width="21.28515625" bestFit="1" customWidth="1"/>
    <col min="10" max="10" width="26" bestFit="1" customWidth="1"/>
  </cols>
  <sheetData>
    <row r="1" spans="1:22" x14ac:dyDescent="0.25">
      <c r="A1" s="85" t="s">
        <v>191</v>
      </c>
      <c r="E1" s="59" t="s">
        <v>179</v>
      </c>
      <c r="F1" s="59" t="s">
        <v>242</v>
      </c>
      <c r="G1" s="59" t="s">
        <v>177</v>
      </c>
    </row>
    <row r="2" spans="1:22" x14ac:dyDescent="0.25">
      <c r="A2" s="74" t="s">
        <v>119</v>
      </c>
      <c r="B2" s="75"/>
      <c r="C2" s="75"/>
      <c r="D2" s="75"/>
      <c r="E2" s="75">
        <v>2023</v>
      </c>
      <c r="F2" s="75">
        <v>2024</v>
      </c>
      <c r="G2" s="75">
        <v>2025</v>
      </c>
      <c r="H2" s="75">
        <v>2026</v>
      </c>
      <c r="I2" s="75">
        <v>2027</v>
      </c>
      <c r="J2" s="75">
        <v>2028</v>
      </c>
      <c r="K2" s="75">
        <v>2029</v>
      </c>
      <c r="L2" s="75">
        <v>2030</v>
      </c>
      <c r="M2" s="75">
        <v>2031</v>
      </c>
      <c r="N2" s="75">
        <v>2032</v>
      </c>
      <c r="O2" s="75">
        <v>2033</v>
      </c>
      <c r="P2" s="75">
        <v>2034</v>
      </c>
      <c r="Q2" s="75">
        <v>2035</v>
      </c>
      <c r="R2" s="75">
        <v>2036</v>
      </c>
      <c r="S2" s="75">
        <v>2037</v>
      </c>
      <c r="T2" s="75">
        <v>2038</v>
      </c>
      <c r="U2" s="75">
        <v>2039</v>
      </c>
      <c r="V2" s="76">
        <v>2040</v>
      </c>
    </row>
    <row r="3" spans="1:22" x14ac:dyDescent="0.25">
      <c r="A3" s="77" t="s">
        <v>99</v>
      </c>
      <c r="B3" s="78" t="s">
        <v>100</v>
      </c>
      <c r="C3" s="78" t="s">
        <v>92</v>
      </c>
      <c r="D3" s="78" t="s">
        <v>189</v>
      </c>
      <c r="E3" s="78" t="s">
        <v>93</v>
      </c>
      <c r="F3" s="78" t="s">
        <v>93</v>
      </c>
      <c r="G3" s="78" t="s">
        <v>93</v>
      </c>
      <c r="H3" s="78"/>
      <c r="I3" s="78"/>
      <c r="J3" s="78"/>
      <c r="K3" s="78"/>
      <c r="L3" s="78"/>
      <c r="M3" s="78"/>
      <c r="N3" s="78"/>
      <c r="O3" s="78"/>
      <c r="P3" s="78"/>
      <c r="Q3" s="78"/>
      <c r="R3" s="78"/>
      <c r="S3" s="78"/>
      <c r="T3" s="78"/>
      <c r="U3" s="78"/>
      <c r="V3" s="79"/>
    </row>
    <row r="4" spans="1:22" x14ac:dyDescent="0.25">
      <c r="A4" s="77">
        <v>0</v>
      </c>
      <c r="B4" s="78">
        <v>280</v>
      </c>
      <c r="C4" s="78" t="s">
        <v>91</v>
      </c>
      <c r="D4" s="78" t="str">
        <f t="shared" ref="D4:D10" si="0">"Functiegroep "&amp;C4&amp;" ("&amp;A4&amp;"-"&amp;B4&amp;")"</f>
        <v>Functiegroep C (0-280)</v>
      </c>
      <c r="E4" s="80">
        <v>76333</v>
      </c>
      <c r="F4" s="80">
        <v>81739</v>
      </c>
      <c r="G4" s="80">
        <v>81739</v>
      </c>
      <c r="H4" s="80"/>
      <c r="I4" s="80"/>
      <c r="J4" s="80"/>
      <c r="K4" s="78"/>
      <c r="L4" s="78"/>
      <c r="M4" s="78"/>
      <c r="N4" s="78"/>
      <c r="O4" s="78"/>
      <c r="P4" s="78"/>
      <c r="Q4" s="78"/>
      <c r="R4" s="78"/>
      <c r="S4" s="78"/>
      <c r="T4" s="78"/>
      <c r="U4" s="78"/>
      <c r="V4" s="79"/>
    </row>
    <row r="5" spans="1:22" x14ac:dyDescent="0.25">
      <c r="A5" s="77">
        <v>281</v>
      </c>
      <c r="B5" s="78">
        <v>310</v>
      </c>
      <c r="C5" s="78" t="s">
        <v>89</v>
      </c>
      <c r="D5" s="78" t="str">
        <f t="shared" si="0"/>
        <v>Functiegroep D (281-310)</v>
      </c>
      <c r="E5" s="80">
        <v>86045</v>
      </c>
      <c r="F5" s="80">
        <v>92139</v>
      </c>
      <c r="G5" s="80">
        <v>92139</v>
      </c>
      <c r="H5" s="78"/>
      <c r="I5" s="78"/>
      <c r="J5" s="78"/>
      <c r="K5" s="78"/>
      <c r="L5" s="78"/>
      <c r="M5" s="78"/>
      <c r="N5" s="78"/>
      <c r="O5" s="78"/>
      <c r="P5" s="78"/>
      <c r="Q5" s="78"/>
      <c r="R5" s="78"/>
      <c r="S5" s="78"/>
      <c r="T5" s="78"/>
      <c r="U5" s="78"/>
      <c r="V5" s="79"/>
    </row>
    <row r="6" spans="1:22" x14ac:dyDescent="0.25">
      <c r="A6" s="77">
        <v>311</v>
      </c>
      <c r="B6" s="78">
        <v>340</v>
      </c>
      <c r="C6" s="78" t="s">
        <v>90</v>
      </c>
      <c r="D6" s="78" t="str">
        <f t="shared" si="0"/>
        <v>Functiegroep E (311-340)</v>
      </c>
      <c r="E6" s="80">
        <v>95764</v>
      </c>
      <c r="F6" s="80">
        <v>102546</v>
      </c>
      <c r="G6" s="80">
        <v>102546</v>
      </c>
      <c r="H6" s="80"/>
      <c r="I6" s="80"/>
      <c r="J6" s="80"/>
      <c r="K6" s="78"/>
      <c r="L6" s="78"/>
      <c r="M6" s="78"/>
      <c r="N6" s="78"/>
      <c r="O6" s="78"/>
      <c r="P6" s="78"/>
      <c r="Q6" s="78"/>
      <c r="R6" s="78"/>
      <c r="S6" s="78"/>
      <c r="T6" s="78"/>
      <c r="U6" s="78"/>
      <c r="V6" s="79"/>
    </row>
    <row r="7" spans="1:22" x14ac:dyDescent="0.25">
      <c r="A7" s="77">
        <v>341</v>
      </c>
      <c r="B7" s="78">
        <v>370</v>
      </c>
      <c r="C7" s="78" t="s">
        <v>94</v>
      </c>
      <c r="D7" s="78" t="str">
        <f t="shared" si="0"/>
        <v>Functiegroep F (341-370)</v>
      </c>
      <c r="E7" s="80">
        <v>108255</v>
      </c>
      <c r="F7" s="80">
        <v>115922</v>
      </c>
      <c r="G7" s="80">
        <v>115922</v>
      </c>
      <c r="H7" s="78"/>
      <c r="I7" s="78"/>
      <c r="J7" s="78"/>
      <c r="K7" s="78"/>
      <c r="L7" s="78"/>
      <c r="M7" s="78"/>
      <c r="N7" s="78"/>
      <c r="O7" s="78"/>
      <c r="P7" s="78"/>
      <c r="Q7" s="78"/>
      <c r="R7" s="78"/>
      <c r="S7" s="78"/>
      <c r="T7" s="78"/>
      <c r="U7" s="78"/>
      <c r="V7" s="79"/>
    </row>
    <row r="8" spans="1:22" x14ac:dyDescent="0.25">
      <c r="A8" s="77">
        <v>371</v>
      </c>
      <c r="B8" s="78">
        <v>410</v>
      </c>
      <c r="C8" s="78" t="s">
        <v>95</v>
      </c>
      <c r="D8" s="78" t="str">
        <f t="shared" si="0"/>
        <v>Functiegroep G (371-410)</v>
      </c>
      <c r="E8" s="80">
        <v>120741</v>
      </c>
      <c r="F8" s="80">
        <v>129292</v>
      </c>
      <c r="G8" s="80">
        <v>129292</v>
      </c>
      <c r="H8" s="80"/>
      <c r="I8" s="80"/>
      <c r="J8" s="80"/>
      <c r="K8" s="78"/>
      <c r="L8" s="78"/>
      <c r="M8" s="78"/>
      <c r="N8" s="78"/>
      <c r="O8" s="78"/>
      <c r="P8" s="78"/>
      <c r="Q8" s="78"/>
      <c r="R8" s="78"/>
      <c r="S8" s="78"/>
      <c r="T8" s="78"/>
      <c r="U8" s="78"/>
      <c r="V8" s="79"/>
    </row>
    <row r="9" spans="1:22" x14ac:dyDescent="0.25">
      <c r="A9" s="77">
        <v>411</v>
      </c>
      <c r="B9" s="78">
        <v>450</v>
      </c>
      <c r="C9" s="78" t="s">
        <v>96</v>
      </c>
      <c r="D9" s="78" t="str">
        <f t="shared" si="0"/>
        <v>Functiegroep H (411-450)</v>
      </c>
      <c r="E9" s="80">
        <v>134620</v>
      </c>
      <c r="F9" s="80">
        <v>144154</v>
      </c>
      <c r="G9" s="80">
        <v>144154</v>
      </c>
      <c r="H9" s="78"/>
      <c r="I9" s="78"/>
      <c r="J9" s="78"/>
      <c r="K9" s="78"/>
      <c r="L9" s="78"/>
      <c r="M9" s="78"/>
      <c r="N9" s="78"/>
      <c r="O9" s="78"/>
      <c r="P9" s="78"/>
      <c r="Q9" s="78"/>
      <c r="R9" s="78"/>
      <c r="S9" s="78"/>
      <c r="T9" s="78"/>
      <c r="U9" s="78"/>
      <c r="V9" s="79"/>
    </row>
    <row r="10" spans="1:22" x14ac:dyDescent="0.25">
      <c r="A10" s="77">
        <v>451</v>
      </c>
      <c r="B10" s="78">
        <v>490</v>
      </c>
      <c r="C10" s="78" t="s">
        <v>97</v>
      </c>
      <c r="D10" s="78" t="str">
        <f t="shared" si="0"/>
        <v>Functiegroep I (451-490)</v>
      </c>
      <c r="E10" s="80">
        <v>152661</v>
      </c>
      <c r="F10" s="80">
        <v>163473</v>
      </c>
      <c r="G10" s="80">
        <v>163473</v>
      </c>
      <c r="H10" s="78"/>
      <c r="I10" s="78"/>
      <c r="J10" s="78"/>
      <c r="K10" s="78"/>
      <c r="L10" s="78"/>
      <c r="M10" s="78"/>
      <c r="N10" s="78"/>
      <c r="O10" s="78"/>
      <c r="P10" s="78"/>
      <c r="Q10" s="78"/>
      <c r="R10" s="78"/>
      <c r="S10" s="78"/>
      <c r="T10" s="78"/>
      <c r="U10" s="78"/>
      <c r="V10" s="79"/>
    </row>
    <row r="11" spans="1:22" x14ac:dyDescent="0.25">
      <c r="A11" s="81">
        <v>491</v>
      </c>
      <c r="B11" s="82"/>
      <c r="C11" s="82" t="s">
        <v>98</v>
      </c>
      <c r="D11" s="82" t="str">
        <f>"Functiegroep "&amp;C11&amp;" (&gt;"&amp;A11&amp;")"</f>
        <v>Functiegroep J (&gt;491)</v>
      </c>
      <c r="E11" s="83">
        <v>178309</v>
      </c>
      <c r="F11" s="83">
        <v>187861</v>
      </c>
      <c r="G11" s="83">
        <v>187861</v>
      </c>
      <c r="H11" s="82"/>
      <c r="I11" s="82"/>
      <c r="J11" s="82"/>
      <c r="K11" s="82"/>
      <c r="L11" s="82"/>
      <c r="M11" s="82"/>
      <c r="N11" s="82"/>
      <c r="O11" s="82"/>
      <c r="P11" s="82"/>
      <c r="Q11" s="82"/>
      <c r="R11" s="82"/>
      <c r="S11" s="82"/>
      <c r="T11" s="82"/>
      <c r="U11" s="82"/>
      <c r="V11" s="84"/>
    </row>
    <row r="12" spans="1:22" x14ac:dyDescent="0.25">
      <c r="A12" s="85" t="s">
        <v>220</v>
      </c>
    </row>
    <row r="14" spans="1:22" x14ac:dyDescent="0.25">
      <c r="A14" s="85" t="s">
        <v>191</v>
      </c>
      <c r="E14" s="59" t="s">
        <v>179</v>
      </c>
      <c r="F14" s="59" t="s">
        <v>178</v>
      </c>
      <c r="G14" s="62" t="s">
        <v>180</v>
      </c>
    </row>
    <row r="15" spans="1:22" x14ac:dyDescent="0.25">
      <c r="A15" s="74" t="s">
        <v>190</v>
      </c>
      <c r="B15" s="75"/>
      <c r="C15" s="75"/>
      <c r="D15" s="75"/>
      <c r="E15" s="75">
        <v>2023</v>
      </c>
      <c r="F15" s="75">
        <v>2024</v>
      </c>
      <c r="G15" s="75">
        <v>2025</v>
      </c>
      <c r="H15" s="75">
        <v>2026</v>
      </c>
      <c r="I15" s="75">
        <v>2027</v>
      </c>
      <c r="J15" s="75">
        <v>2028</v>
      </c>
      <c r="K15" s="75">
        <v>2029</v>
      </c>
      <c r="L15" s="75">
        <v>2030</v>
      </c>
      <c r="M15" s="75">
        <v>2031</v>
      </c>
      <c r="N15" s="75">
        <v>2032</v>
      </c>
      <c r="O15" s="75">
        <v>2033</v>
      </c>
      <c r="P15" s="75">
        <v>2034</v>
      </c>
      <c r="Q15" s="75">
        <v>2035</v>
      </c>
      <c r="R15" s="75">
        <v>2036</v>
      </c>
      <c r="S15" s="75">
        <v>2037</v>
      </c>
      <c r="T15" s="75">
        <v>2038</v>
      </c>
      <c r="U15" s="75">
        <v>2039</v>
      </c>
      <c r="V15" s="76">
        <v>2040</v>
      </c>
    </row>
    <row r="16" spans="1:22" x14ac:dyDescent="0.25">
      <c r="A16" s="77" t="s">
        <v>99</v>
      </c>
      <c r="B16" s="78" t="s">
        <v>100</v>
      </c>
      <c r="C16" s="78" t="s">
        <v>92</v>
      </c>
      <c r="D16" s="78" t="s">
        <v>189</v>
      </c>
      <c r="E16" s="78" t="s">
        <v>88</v>
      </c>
      <c r="F16" s="78" t="s">
        <v>88</v>
      </c>
      <c r="G16" s="78" t="s">
        <v>88</v>
      </c>
      <c r="H16" s="78"/>
      <c r="I16" s="78"/>
      <c r="J16" s="78"/>
      <c r="K16" s="78"/>
      <c r="L16" s="78"/>
      <c r="M16" s="78"/>
      <c r="N16" s="78"/>
      <c r="O16" s="78"/>
      <c r="P16" s="78"/>
      <c r="Q16" s="78"/>
      <c r="R16" s="78"/>
      <c r="S16" s="78"/>
      <c r="T16" s="78"/>
      <c r="U16" s="78"/>
      <c r="V16" s="79"/>
    </row>
    <row r="17" spans="1:22" x14ac:dyDescent="0.25">
      <c r="A17" s="77">
        <v>0</v>
      </c>
      <c r="B17" s="78">
        <v>280</v>
      </c>
      <c r="C17" s="78" t="s">
        <v>91</v>
      </c>
      <c r="D17" s="78" t="str">
        <f t="shared" ref="D17:D23" si="1">"Functiegroep "&amp;C17&amp;" ("&amp;A17&amp;"-"&amp;B17&amp;")"</f>
        <v>Functiegroep C (0-280)</v>
      </c>
      <c r="E17" s="80">
        <v>92020</v>
      </c>
      <c r="F17" s="80">
        <v>101356</v>
      </c>
      <c r="G17" s="80">
        <f>G4*1.3</f>
        <v>106260.7</v>
      </c>
      <c r="H17" s="78"/>
      <c r="I17" s="78"/>
      <c r="J17" s="78"/>
      <c r="K17" s="78"/>
      <c r="L17" s="78"/>
      <c r="M17" s="78"/>
      <c r="N17" s="78"/>
      <c r="O17" s="78"/>
      <c r="P17" s="78"/>
      <c r="Q17" s="78"/>
      <c r="R17" s="78"/>
      <c r="S17" s="78"/>
      <c r="T17" s="78"/>
      <c r="U17" s="78"/>
      <c r="V17" s="79"/>
    </row>
    <row r="18" spans="1:22" x14ac:dyDescent="0.25">
      <c r="A18" s="77">
        <v>281</v>
      </c>
      <c r="B18" s="78">
        <v>310</v>
      </c>
      <c r="C18" s="78" t="s">
        <v>89</v>
      </c>
      <c r="D18" s="78" t="str">
        <f t="shared" si="1"/>
        <v>Functiegroep D (281-310)</v>
      </c>
      <c r="E18" s="80">
        <v>103727</v>
      </c>
      <c r="F18" s="80">
        <v>114252</v>
      </c>
      <c r="G18" s="80">
        <f t="shared" ref="G18:G24" si="2">G5*1.3</f>
        <v>119780.7</v>
      </c>
      <c r="H18" s="78"/>
      <c r="I18" s="78"/>
      <c r="J18" s="78"/>
      <c r="K18" s="78"/>
      <c r="L18" s="78"/>
      <c r="M18" s="78"/>
      <c r="N18" s="78"/>
      <c r="O18" s="78"/>
      <c r="P18" s="78"/>
      <c r="Q18" s="78"/>
      <c r="R18" s="78"/>
      <c r="S18" s="78"/>
      <c r="T18" s="78"/>
      <c r="U18" s="78"/>
      <c r="V18" s="79"/>
    </row>
    <row r="19" spans="1:22" x14ac:dyDescent="0.25">
      <c r="A19" s="77">
        <v>311</v>
      </c>
      <c r="B19" s="78">
        <v>340</v>
      </c>
      <c r="C19" s="78" t="s">
        <v>90</v>
      </c>
      <c r="D19" s="78" t="str">
        <f t="shared" si="1"/>
        <v>Functiegroep E (311-340)</v>
      </c>
      <c r="E19" s="80">
        <v>114880</v>
      </c>
      <c r="F19" s="80">
        <v>127157</v>
      </c>
      <c r="G19" s="80">
        <f t="shared" si="2"/>
        <v>133309.80000000002</v>
      </c>
      <c r="H19" s="78"/>
      <c r="I19" s="78"/>
      <c r="J19" s="78"/>
      <c r="K19" s="78"/>
      <c r="L19" s="78"/>
      <c r="M19" s="78"/>
      <c r="N19" s="78"/>
      <c r="O19" s="78"/>
      <c r="P19" s="78"/>
      <c r="Q19" s="78"/>
      <c r="R19" s="78"/>
      <c r="S19" s="78"/>
      <c r="T19" s="78"/>
      <c r="U19" s="78"/>
      <c r="V19" s="79"/>
    </row>
    <row r="20" spans="1:22" x14ac:dyDescent="0.25">
      <c r="A20" s="77">
        <v>341</v>
      </c>
      <c r="B20" s="78">
        <v>370</v>
      </c>
      <c r="C20" s="78" t="s">
        <v>94</v>
      </c>
      <c r="D20" s="78" t="str">
        <f t="shared" si="1"/>
        <v>Functiegroep F (341-370)</v>
      </c>
      <c r="E20" s="80">
        <v>130500</v>
      </c>
      <c r="F20" s="80">
        <v>143743</v>
      </c>
      <c r="G20" s="80">
        <f t="shared" si="2"/>
        <v>150698.6</v>
      </c>
      <c r="H20" s="78"/>
      <c r="I20" s="78"/>
      <c r="J20" s="78"/>
      <c r="K20" s="78"/>
      <c r="L20" s="78"/>
      <c r="M20" s="78"/>
      <c r="N20" s="78"/>
      <c r="O20" s="78"/>
      <c r="P20" s="78"/>
      <c r="Q20" s="78"/>
      <c r="R20" s="78"/>
      <c r="S20" s="78"/>
      <c r="T20" s="78"/>
      <c r="U20" s="78"/>
      <c r="V20" s="79"/>
    </row>
    <row r="21" spans="1:22" x14ac:dyDescent="0.25">
      <c r="A21" s="77">
        <v>371</v>
      </c>
      <c r="B21" s="78">
        <v>410</v>
      </c>
      <c r="C21" s="78" t="s">
        <v>95</v>
      </c>
      <c r="D21" s="78" t="str">
        <f t="shared" si="1"/>
        <v>Functiegroep G (371-410)</v>
      </c>
      <c r="E21" s="80">
        <v>145554</v>
      </c>
      <c r="F21" s="80">
        <v>160322</v>
      </c>
      <c r="G21" s="80">
        <f t="shared" si="2"/>
        <v>168079.6</v>
      </c>
      <c r="H21" s="78"/>
      <c r="I21" s="78"/>
      <c r="J21" s="78"/>
      <c r="K21" s="78"/>
      <c r="L21" s="78"/>
      <c r="M21" s="78"/>
      <c r="N21" s="78"/>
      <c r="O21" s="78"/>
      <c r="P21" s="78"/>
      <c r="Q21" s="78"/>
      <c r="R21" s="78"/>
      <c r="S21" s="78"/>
      <c r="T21" s="78"/>
      <c r="U21" s="78"/>
      <c r="V21" s="79"/>
    </row>
    <row r="22" spans="1:22" x14ac:dyDescent="0.25">
      <c r="A22" s="77">
        <v>411</v>
      </c>
      <c r="B22" s="78">
        <v>450</v>
      </c>
      <c r="C22" s="78" t="s">
        <v>96</v>
      </c>
      <c r="D22" s="78" t="str">
        <f t="shared" si="1"/>
        <v>Functiegroep H (411-450)</v>
      </c>
      <c r="E22" s="80">
        <v>162284</v>
      </c>
      <c r="F22" s="80">
        <v>178751</v>
      </c>
      <c r="G22" s="80">
        <f t="shared" si="2"/>
        <v>187400.2</v>
      </c>
      <c r="H22" s="78"/>
      <c r="I22" s="78"/>
      <c r="J22" s="78"/>
      <c r="K22" s="78"/>
      <c r="L22" s="78"/>
      <c r="M22" s="78"/>
      <c r="N22" s="78"/>
      <c r="O22" s="78"/>
      <c r="P22" s="78"/>
      <c r="Q22" s="78"/>
      <c r="R22" s="78"/>
      <c r="S22" s="78"/>
      <c r="T22" s="78"/>
      <c r="U22" s="78"/>
      <c r="V22" s="79"/>
    </row>
    <row r="23" spans="1:22" x14ac:dyDescent="0.25">
      <c r="A23" s="77">
        <v>451</v>
      </c>
      <c r="B23" s="78">
        <v>490</v>
      </c>
      <c r="C23" s="78" t="s">
        <v>97</v>
      </c>
      <c r="D23" s="78" t="str">
        <f t="shared" si="1"/>
        <v>Functiegroep I (451-490)</v>
      </c>
      <c r="E23" s="80">
        <v>184033</v>
      </c>
      <c r="F23" s="80">
        <v>202706</v>
      </c>
      <c r="G23" s="80">
        <f t="shared" si="2"/>
        <v>212514.9</v>
      </c>
      <c r="H23" s="78"/>
      <c r="I23" s="78"/>
      <c r="J23" s="78"/>
      <c r="K23" s="78"/>
      <c r="L23" s="78"/>
      <c r="M23" s="78"/>
      <c r="N23" s="78"/>
      <c r="O23" s="78"/>
      <c r="P23" s="78"/>
      <c r="Q23" s="78"/>
      <c r="R23" s="78"/>
      <c r="S23" s="78"/>
      <c r="T23" s="78"/>
      <c r="U23" s="78"/>
      <c r="V23" s="79"/>
    </row>
    <row r="24" spans="1:22" x14ac:dyDescent="0.25">
      <c r="A24" s="81">
        <v>491</v>
      </c>
      <c r="B24" s="82"/>
      <c r="C24" s="82" t="s">
        <v>98</v>
      </c>
      <c r="D24" s="82" t="str">
        <f>"Functiegroep "&amp;C24&amp;" (&gt;"&amp;A24&amp;")"</f>
        <v>Functiegroep J (&gt;491)</v>
      </c>
      <c r="E24" s="83">
        <v>221400</v>
      </c>
      <c r="F24" s="83">
        <v>232947</v>
      </c>
      <c r="G24" s="80">
        <f t="shared" si="2"/>
        <v>244219.30000000002</v>
      </c>
      <c r="H24" s="82"/>
      <c r="I24" s="82"/>
      <c r="J24" s="82"/>
      <c r="K24" s="82"/>
      <c r="L24" s="82"/>
      <c r="M24" s="82"/>
      <c r="N24" s="82"/>
      <c r="O24" s="82"/>
      <c r="P24" s="82"/>
      <c r="Q24" s="82"/>
      <c r="R24" s="82"/>
      <c r="S24" s="82"/>
      <c r="T24" s="82"/>
      <c r="U24" s="82"/>
      <c r="V24" s="84"/>
    </row>
    <row r="26" spans="1:22" x14ac:dyDescent="0.25">
      <c r="E26" s="61">
        <v>2023</v>
      </c>
      <c r="F26" s="61">
        <v>2024</v>
      </c>
      <c r="G26" s="61">
        <v>2025</v>
      </c>
    </row>
    <row r="27" spans="1:22" x14ac:dyDescent="0.25">
      <c r="E27" s="62" t="s">
        <v>180</v>
      </c>
      <c r="F27" s="62" t="s">
        <v>180</v>
      </c>
      <c r="G27" s="62" t="s">
        <v>180</v>
      </c>
    </row>
    <row r="29" spans="1:22" x14ac:dyDescent="0.25">
      <c r="E29" s="60">
        <f t="shared" ref="E29:G36" si="3">E4*1.3</f>
        <v>99232.900000000009</v>
      </c>
      <c r="F29" s="60">
        <f t="shared" si="3"/>
        <v>106260.7</v>
      </c>
      <c r="G29" s="60">
        <f t="shared" si="3"/>
        <v>106260.7</v>
      </c>
    </row>
    <row r="30" spans="1:22" x14ac:dyDescent="0.25">
      <c r="E30" s="60">
        <f t="shared" si="3"/>
        <v>111858.5</v>
      </c>
      <c r="F30" s="60">
        <f t="shared" si="3"/>
        <v>119780.7</v>
      </c>
      <c r="G30" s="60">
        <f t="shared" si="3"/>
        <v>119780.7</v>
      </c>
    </row>
    <row r="31" spans="1:22" x14ac:dyDescent="0.25">
      <c r="E31" s="60">
        <f t="shared" si="3"/>
        <v>124493.2</v>
      </c>
      <c r="F31" s="60">
        <f t="shared" si="3"/>
        <v>133309.80000000002</v>
      </c>
      <c r="G31" s="60">
        <f t="shared" si="3"/>
        <v>133309.80000000002</v>
      </c>
    </row>
    <row r="32" spans="1:22" x14ac:dyDescent="0.25">
      <c r="E32" s="60">
        <f t="shared" si="3"/>
        <v>140731.5</v>
      </c>
      <c r="F32" s="60">
        <f t="shared" si="3"/>
        <v>150698.6</v>
      </c>
      <c r="G32" s="60">
        <f t="shared" si="3"/>
        <v>150698.6</v>
      </c>
    </row>
    <row r="33" spans="5:7" x14ac:dyDescent="0.25">
      <c r="E33" s="60">
        <f t="shared" si="3"/>
        <v>156963.30000000002</v>
      </c>
      <c r="F33" s="60">
        <f t="shared" si="3"/>
        <v>168079.6</v>
      </c>
      <c r="G33" s="60">
        <f t="shared" si="3"/>
        <v>168079.6</v>
      </c>
    </row>
    <row r="34" spans="5:7" x14ac:dyDescent="0.25">
      <c r="E34" s="60">
        <f t="shared" si="3"/>
        <v>175006</v>
      </c>
      <c r="F34" s="60">
        <f t="shared" si="3"/>
        <v>187400.2</v>
      </c>
      <c r="G34" s="60">
        <f t="shared" si="3"/>
        <v>187400.2</v>
      </c>
    </row>
    <row r="35" spans="5:7" x14ac:dyDescent="0.25">
      <c r="E35" s="60">
        <f t="shared" si="3"/>
        <v>198459.30000000002</v>
      </c>
      <c r="F35" s="60">
        <f t="shared" si="3"/>
        <v>212514.9</v>
      </c>
      <c r="G35" s="60">
        <f t="shared" si="3"/>
        <v>212514.9</v>
      </c>
    </row>
    <row r="36" spans="5:7" x14ac:dyDescent="0.25">
      <c r="E36" s="60">
        <f t="shared" si="3"/>
        <v>231801.7</v>
      </c>
      <c r="F36" s="60">
        <f t="shared" si="3"/>
        <v>244219.30000000002</v>
      </c>
      <c r="G36" s="60">
        <f t="shared" si="3"/>
        <v>244219.30000000002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8B53-DA4C-40D4-BA0F-2F9DA6CD547C}">
  <dimension ref="A1:J34"/>
  <sheetViews>
    <sheetView workbookViewId="0">
      <selection activeCell="C31" sqref="C31"/>
    </sheetView>
  </sheetViews>
  <sheetFormatPr defaultRowHeight="15" x14ac:dyDescent="0.25"/>
  <cols>
    <col min="1" max="1" width="56.140625" bestFit="1" customWidth="1"/>
    <col min="2" max="2" width="29.7109375" bestFit="1" customWidth="1"/>
    <col min="3" max="3" width="17.28515625" bestFit="1" customWidth="1"/>
    <col min="4" max="4" width="9.5703125" bestFit="1" customWidth="1"/>
    <col min="5" max="5" width="13.7109375" bestFit="1" customWidth="1"/>
    <col min="6" max="6" width="17.28515625" bestFit="1" customWidth="1"/>
    <col min="7" max="7" width="9.5703125" bestFit="1" customWidth="1"/>
    <col min="8" max="8" width="12.28515625" bestFit="1" customWidth="1"/>
    <col min="9" max="9" width="19.140625" bestFit="1" customWidth="1"/>
    <col min="10" max="10" width="15.42578125" bestFit="1" customWidth="1"/>
  </cols>
  <sheetData>
    <row r="1" spans="1:10" x14ac:dyDescent="0.25">
      <c r="E1" s="4" t="s">
        <v>25</v>
      </c>
      <c r="F1" s="4" t="s">
        <v>32</v>
      </c>
      <c r="G1" s="4" t="s">
        <v>37</v>
      </c>
      <c r="H1" s="4" t="s">
        <v>61</v>
      </c>
      <c r="I1" s="4" t="s">
        <v>66</v>
      </c>
      <c r="J1" s="4" t="s">
        <v>67</v>
      </c>
    </row>
    <row r="2" spans="1:10" x14ac:dyDescent="0.25">
      <c r="A2" s="4" t="s">
        <v>1</v>
      </c>
      <c r="B2" s="4" t="s">
        <v>2</v>
      </c>
      <c r="E2">
        <v>55</v>
      </c>
      <c r="F2">
        <v>5</v>
      </c>
      <c r="G2">
        <v>30</v>
      </c>
      <c r="H2">
        <v>55</v>
      </c>
      <c r="I2">
        <v>30</v>
      </c>
      <c r="J2">
        <v>30</v>
      </c>
    </row>
    <row r="3" spans="1:10" x14ac:dyDescent="0.25">
      <c r="A3" t="s">
        <v>123</v>
      </c>
      <c r="B3" t="s">
        <v>174</v>
      </c>
      <c r="E3">
        <v>60</v>
      </c>
      <c r="F3">
        <v>10</v>
      </c>
      <c r="G3">
        <v>35</v>
      </c>
      <c r="H3">
        <v>70</v>
      </c>
      <c r="I3">
        <v>40</v>
      </c>
      <c r="J3">
        <v>40</v>
      </c>
    </row>
    <row r="4" spans="1:10" x14ac:dyDescent="0.25">
      <c r="A4" t="s">
        <v>124</v>
      </c>
      <c r="B4" t="s">
        <v>175</v>
      </c>
      <c r="E4">
        <v>70</v>
      </c>
      <c r="F4">
        <v>15</v>
      </c>
      <c r="G4">
        <v>40</v>
      </c>
      <c r="H4">
        <v>90</v>
      </c>
      <c r="I4">
        <v>50</v>
      </c>
      <c r="J4">
        <v>50</v>
      </c>
    </row>
    <row r="5" spans="1:10" x14ac:dyDescent="0.25">
      <c r="A5" t="s">
        <v>125</v>
      </c>
      <c r="B5" t="s">
        <v>176</v>
      </c>
      <c r="E5">
        <v>80</v>
      </c>
      <c r="F5">
        <v>20</v>
      </c>
      <c r="G5">
        <v>45</v>
      </c>
      <c r="H5">
        <v>115</v>
      </c>
      <c r="I5">
        <v>65</v>
      </c>
      <c r="J5">
        <v>65</v>
      </c>
    </row>
    <row r="6" spans="1:10" x14ac:dyDescent="0.25">
      <c r="E6">
        <v>90</v>
      </c>
      <c r="F6">
        <v>25</v>
      </c>
      <c r="G6">
        <v>50</v>
      </c>
      <c r="H6">
        <v>145</v>
      </c>
      <c r="I6">
        <v>80</v>
      </c>
      <c r="J6">
        <v>80</v>
      </c>
    </row>
    <row r="7" spans="1:10" x14ac:dyDescent="0.25">
      <c r="A7" s="4" t="s">
        <v>3</v>
      </c>
      <c r="B7" t="s">
        <v>15</v>
      </c>
      <c r="C7" t="s">
        <v>16</v>
      </c>
      <c r="E7">
        <v>110</v>
      </c>
      <c r="F7">
        <v>30</v>
      </c>
      <c r="G7">
        <v>55</v>
      </c>
    </row>
    <row r="8" spans="1:10" x14ac:dyDescent="0.25">
      <c r="A8" t="s">
        <v>12</v>
      </c>
      <c r="B8" s="5">
        <v>1</v>
      </c>
      <c r="C8" s="5"/>
      <c r="E8">
        <v>120</v>
      </c>
      <c r="F8">
        <v>35</v>
      </c>
      <c r="G8">
        <v>60</v>
      </c>
    </row>
    <row r="9" spans="1:10" x14ac:dyDescent="0.25">
      <c r="A9" t="s">
        <v>13</v>
      </c>
      <c r="B9" s="5">
        <v>0.87</v>
      </c>
      <c r="C9" s="5">
        <v>0.87</v>
      </c>
      <c r="E9">
        <v>135</v>
      </c>
      <c r="F9">
        <v>40</v>
      </c>
      <c r="G9">
        <v>65</v>
      </c>
    </row>
    <row r="10" spans="1:10" x14ac:dyDescent="0.25">
      <c r="A10" t="s">
        <v>14</v>
      </c>
      <c r="B10" s="5">
        <v>0.87</v>
      </c>
      <c r="C10" s="5">
        <v>0.8</v>
      </c>
      <c r="E10">
        <v>150</v>
      </c>
      <c r="F10">
        <v>45</v>
      </c>
      <c r="G10">
        <v>75</v>
      </c>
    </row>
    <row r="11" spans="1:10" x14ac:dyDescent="0.25">
      <c r="A11" t="s">
        <v>17</v>
      </c>
      <c r="B11" s="5">
        <v>0.8</v>
      </c>
      <c r="C11" s="5">
        <v>0.8</v>
      </c>
      <c r="E11">
        <v>170</v>
      </c>
      <c r="G11">
        <v>85</v>
      </c>
    </row>
    <row r="12" spans="1:10" x14ac:dyDescent="0.25">
      <c r="A12" t="s">
        <v>18</v>
      </c>
      <c r="B12" s="5">
        <v>0.87</v>
      </c>
      <c r="C12" s="5">
        <v>0.8</v>
      </c>
      <c r="E12">
        <v>190</v>
      </c>
      <c r="G12">
        <v>95</v>
      </c>
    </row>
    <row r="13" spans="1:10" x14ac:dyDescent="0.25">
      <c r="A13" t="s">
        <v>19</v>
      </c>
      <c r="B13" s="5">
        <v>0.92</v>
      </c>
      <c r="C13" s="5">
        <v>0.8</v>
      </c>
      <c r="G13">
        <v>105</v>
      </c>
    </row>
    <row r="14" spans="1:10" x14ac:dyDescent="0.25">
      <c r="B14" s="5"/>
      <c r="C14" s="5"/>
    </row>
    <row r="15" spans="1:10" x14ac:dyDescent="0.25">
      <c r="A15" s="4" t="s">
        <v>102</v>
      </c>
      <c r="B15" s="5"/>
      <c r="C15" s="5"/>
    </row>
    <row r="16" spans="1:10" x14ac:dyDescent="0.25">
      <c r="A16" t="s">
        <v>127</v>
      </c>
      <c r="B16" s="5"/>
      <c r="C16" s="5"/>
    </row>
    <row r="17" spans="1:3" x14ac:dyDescent="0.25">
      <c r="A17" t="s">
        <v>103</v>
      </c>
      <c r="B17" s="5"/>
      <c r="C17" s="5"/>
    </row>
    <row r="18" spans="1:3" x14ac:dyDescent="0.25">
      <c r="A18" t="s">
        <v>104</v>
      </c>
      <c r="B18" s="5"/>
      <c r="C18" s="5"/>
    </row>
    <row r="19" spans="1:3" x14ac:dyDescent="0.25">
      <c r="A19" t="s">
        <v>105</v>
      </c>
      <c r="B19" s="5"/>
      <c r="C19" s="5"/>
    </row>
    <row r="21" spans="1:3" x14ac:dyDescent="0.25">
      <c r="A21" s="4" t="s">
        <v>75</v>
      </c>
    </row>
    <row r="22" spans="1:3" x14ac:dyDescent="0.25">
      <c r="A22" t="s">
        <v>113</v>
      </c>
    </row>
    <row r="23" spans="1:3" x14ac:dyDescent="0.25">
      <c r="A23" t="s">
        <v>114</v>
      </c>
    </row>
    <row r="24" spans="1:3" x14ac:dyDescent="0.25">
      <c r="A24" t="s">
        <v>115</v>
      </c>
    </row>
    <row r="25" spans="1:3" x14ac:dyDescent="0.25">
      <c r="A25" t="s">
        <v>116</v>
      </c>
    </row>
    <row r="27" spans="1:3" x14ac:dyDescent="0.25">
      <c r="A27" s="4" t="s">
        <v>145</v>
      </c>
    </row>
    <row r="28" spans="1:3" x14ac:dyDescent="0.25">
      <c r="A28" t="s">
        <v>140</v>
      </c>
      <c r="B28" s="50">
        <f>'1. Formulier score'!F33</f>
        <v>45292</v>
      </c>
      <c r="C28" s="50">
        <f>'1. Formulier score'!G33</f>
        <v>45657</v>
      </c>
    </row>
    <row r="29" spans="1:3" x14ac:dyDescent="0.25">
      <c r="A29" t="s">
        <v>141</v>
      </c>
      <c r="B29">
        <f>YEAR(B28)</f>
        <v>2024</v>
      </c>
      <c r="C29">
        <f>YEAR(C28)</f>
        <v>2024</v>
      </c>
    </row>
    <row r="30" spans="1:3" x14ac:dyDescent="0.25">
      <c r="A30" t="s">
        <v>142</v>
      </c>
      <c r="B30">
        <f>MONTH(B28)</f>
        <v>1</v>
      </c>
      <c r="C30">
        <f>IF(Maanden_kalenderjaar1=12,0,MONTH(C28))</f>
        <v>0</v>
      </c>
    </row>
    <row r="31" spans="1:3" x14ac:dyDescent="0.25">
      <c r="A31" t="s">
        <v>143</v>
      </c>
      <c r="B31">
        <f>13-B30</f>
        <v>12</v>
      </c>
      <c r="C31">
        <f>C30</f>
        <v>0</v>
      </c>
    </row>
    <row r="32" spans="1:3" x14ac:dyDescent="0.25">
      <c r="A32" t="s">
        <v>144</v>
      </c>
      <c r="B32" s="5">
        <f>B31/12</f>
        <v>1</v>
      </c>
      <c r="C32" s="5">
        <f>IF(C29=B29,0,C31/12)</f>
        <v>0</v>
      </c>
    </row>
    <row r="33" spans="1:3" x14ac:dyDescent="0.25">
      <c r="A33" s="375" t="s">
        <v>192</v>
      </c>
      <c r="B33">
        <f>MATCH(B29,Jaarinkomen!$E$2:$V$2)+4</f>
        <v>6</v>
      </c>
      <c r="C33">
        <f>MATCH(C29,Jaarinkomen!$E$2:$V$2)+4</f>
        <v>6</v>
      </c>
    </row>
    <row r="34" spans="1:3" x14ac:dyDescent="0.25">
      <c r="A34" s="375"/>
    </row>
  </sheetData>
  <mergeCells count="1">
    <mergeCell ref="A33:A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24</vt:i4>
      </vt:variant>
    </vt:vector>
  </HeadingPairs>
  <TitlesOfParts>
    <vt:vector size="29" baseType="lpstr">
      <vt:lpstr>1. Formulier score</vt:lpstr>
      <vt:lpstr>2. Formulier bezoldiging</vt:lpstr>
      <vt:lpstr>3. Toelichting bezoldiging</vt:lpstr>
      <vt:lpstr>Jaarinkomen</vt:lpstr>
      <vt:lpstr>Validatie</vt:lpstr>
      <vt:lpstr>Akkoorddatum</vt:lpstr>
      <vt:lpstr>Autonomie</vt:lpstr>
      <vt:lpstr>BSD</vt:lpstr>
      <vt:lpstr>BSDcol</vt:lpstr>
      <vt:lpstr>BSDvz</vt:lpstr>
      <vt:lpstr>Capaciteit</vt:lpstr>
      <vt:lpstr>Complexiteit</vt:lpstr>
      <vt:lpstr>Dienstverband</vt:lpstr>
      <vt:lpstr>Directiefunctie</vt:lpstr>
      <vt:lpstr>Directiemandaat</vt:lpstr>
      <vt:lpstr>Directiemodel</vt:lpstr>
      <vt:lpstr>Doelbesteding</vt:lpstr>
      <vt:lpstr>GekozenDirectiemodel</vt:lpstr>
      <vt:lpstr>governancemodellen</vt:lpstr>
      <vt:lpstr>Kalenderjaar2</vt:lpstr>
      <vt:lpstr>Kolom_kalenderjaar1</vt:lpstr>
      <vt:lpstr>Kolom_kalenderjaar2</vt:lpstr>
      <vt:lpstr>Maanden_kalenderjaar1</vt:lpstr>
      <vt:lpstr>Maanden_kalenderjaar2</vt:lpstr>
      <vt:lpstr>Organisatienaam</vt:lpstr>
      <vt:lpstr>Tabel_Jaarinkomen</vt:lpstr>
      <vt:lpstr>Tabel_maximale_bezoldiging</vt:lpstr>
      <vt:lpstr>Vermogensbeheer</vt:lpstr>
      <vt:lpstr>Werkgever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Gerjob Lootens</dc:creator>
  <cp:lastModifiedBy>Nita Melessen</cp:lastModifiedBy>
  <cp:lastPrinted>2024-10-28T13:56:18Z</cp:lastPrinted>
  <dcterms:created xsi:type="dcterms:W3CDTF">2024-10-25T13:05:01Z</dcterms:created>
  <dcterms:modified xsi:type="dcterms:W3CDTF">2025-12-03T15:44:50Z</dcterms:modified>
</cp:coreProperties>
</file>